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apacity Planning\"/>
    </mc:Choice>
  </mc:AlternateContent>
  <bookViews>
    <workbookView xWindow="405" yWindow="120" windowWidth="8415" windowHeight="4455" activeTab="1"/>
  </bookViews>
  <sheets>
    <sheet name="Answer Report 1" sheetId="15" r:id="rId1"/>
    <sheet name="Model" sheetId="1" r:id="rId2"/>
    <sheet name="Model_STS" sheetId="12" state="veryHidden" r:id="rId3"/>
  </sheets>
  <definedNames>
    <definedName name="solver_adj" localSheetId="1" hidden="1">Model!$B$18:$E$19,Model!$B$23:$E$23,Model!$B$30:$E$30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bd" localSheetId="1" hidden="1">2</definedName>
    <definedName name="solver_itr" localSheetId="1" hidden="1">2147483647</definedName>
    <definedName name="solver_lhs1" localSheetId="1" hidden="1">Model!$B$18:$E$19</definedName>
    <definedName name="solver_lhs2" localSheetId="1" hidden="1">Model!$B$23:$E$23</definedName>
    <definedName name="solver_lhs3" localSheetId="1" hidden="1">Model!$B$30:$E$30</definedName>
    <definedName name="solver_lhs4" localSheetId="1" hidden="1">Model!$B$34:$E$34</definedName>
    <definedName name="solver_lhs5" localSheetId="1" hidden="1">Model!$B$19:$E$19</definedName>
    <definedName name="solver_lhs6" localSheetId="1" hidden="1">Model!$B$30:$E$30</definedName>
    <definedName name="solver_lin" localSheetId="1" hidden="1">1</definedName>
    <definedName name="solver_lva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fx" localSheetId="1" hidden="1">2</definedName>
    <definedName name="solver_opt" localSheetId="1" hidden="1">Model!$F$46</definedName>
    <definedName name="solver_piv" localSheetId="1" hidden="1">0.000001</definedName>
    <definedName name="solver_pre" localSheetId="1" hidden="1">0.000001</definedName>
    <definedName name="solver_pro" localSheetId="1" hidden="1">2</definedName>
    <definedName name="solver_rbv" localSheetId="1" hidden="1">1</definedName>
    <definedName name="solver_red" localSheetId="1" hidden="1">0.000001</definedName>
    <definedName name="solver_rel1" localSheetId="1" hidden="1">4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4</definedName>
    <definedName name="solver_rel6" localSheetId="1" hidden="1">4</definedName>
    <definedName name="solver_reo" localSheetId="1" hidden="1">2</definedName>
    <definedName name="solver_rep" localSheetId="1" hidden="1">2</definedName>
    <definedName name="solver_rhs1" localSheetId="1" hidden="1">Integer</definedName>
    <definedName name="solver_rhs2" localSheetId="1" hidden="1">Model!$B$25:$E$25</definedName>
    <definedName name="solver_rhs3" localSheetId="1" hidden="1">Model!$B$32:$E$32</definedName>
    <definedName name="solver_rhs4" localSheetId="1" hidden="1">Model!$B$36:$E$36</definedName>
    <definedName name="solver_rhs5" localSheetId="1" hidden="1">Integer</definedName>
    <definedName name="solver_rhs6" localSheetId="1" hidden="1">Integer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62913" iterate="1"/>
</workbook>
</file>

<file path=xl/calcChain.xml><?xml version="1.0" encoding="utf-8"?>
<calcChain xmlns="http://schemas.openxmlformats.org/spreadsheetml/2006/main">
  <c r="C44" i="1" l="1"/>
  <c r="D44" i="1"/>
  <c r="E44" i="1"/>
  <c r="B44" i="1"/>
  <c r="E43" i="1"/>
  <c r="C43" i="1"/>
  <c r="D43" i="1"/>
  <c r="B43" i="1"/>
  <c r="C41" i="1"/>
  <c r="D41" i="1"/>
  <c r="E41" i="1"/>
  <c r="C40" i="1"/>
  <c r="D40" i="1"/>
  <c r="E40" i="1"/>
  <c r="B41" i="1"/>
  <c r="B40" i="1"/>
  <c r="F40" i="1" s="1"/>
  <c r="B34" i="1"/>
  <c r="B37" i="1" s="1"/>
  <c r="B17" i="1"/>
  <c r="B20" i="1" s="1"/>
  <c r="B42" i="1" s="1"/>
  <c r="F43" i="1" l="1"/>
  <c r="F41" i="1"/>
  <c r="F44" i="1"/>
  <c r="B45" i="1"/>
  <c r="B46" i="1" s="1"/>
  <c r="C34" i="1"/>
  <c r="C37" i="1" s="1"/>
  <c r="D34" i="1" s="1"/>
  <c r="D37" i="1" s="1"/>
  <c r="B22" i="1"/>
  <c r="B27" i="1" s="1"/>
  <c r="B32" i="1" s="1"/>
  <c r="B25" i="1"/>
  <c r="C17" i="1"/>
  <c r="C20" i="1" s="1"/>
  <c r="C45" i="1" l="1"/>
  <c r="D45" i="1"/>
  <c r="E34" i="1"/>
  <c r="E37" i="1" s="1"/>
  <c r="E45" i="1" s="1"/>
  <c r="D17" i="1"/>
  <c r="D20" i="1" s="1"/>
  <c r="E17" i="1" s="1"/>
  <c r="E20" i="1" s="1"/>
  <c r="C42" i="1"/>
  <c r="C25" i="1"/>
  <c r="C22" i="1"/>
  <c r="C27" i="1" s="1"/>
  <c r="C32" i="1" s="1"/>
  <c r="F45" i="1" l="1"/>
  <c r="C46" i="1"/>
  <c r="E25" i="1"/>
  <c r="E22" i="1"/>
  <c r="E27" i="1" s="1"/>
  <c r="E32" i="1" s="1"/>
  <c r="E42" i="1"/>
  <c r="E46" i="1" s="1"/>
  <c r="D25" i="1"/>
  <c r="D22" i="1"/>
  <c r="D27" i="1" s="1"/>
  <c r="D32" i="1" s="1"/>
  <c r="D42" i="1"/>
  <c r="D46" i="1" s="1"/>
  <c r="F46" i="1" l="1"/>
  <c r="F42" i="1"/>
</calcChain>
</file>

<file path=xl/sharedStrings.xml><?xml version="1.0" encoding="utf-8"?>
<sst xmlns="http://schemas.openxmlformats.org/spreadsheetml/2006/main" count="192" uniqueCount="122">
  <si>
    <t>Input data</t>
  </si>
  <si>
    <t>Regular hours/worker/month</t>
  </si>
  <si>
    <t>Maximum overtime hours/worker/month</t>
  </si>
  <si>
    <t>Hiring cost/worker</t>
  </si>
  <si>
    <t>Firing cost/worker</t>
  </si>
  <si>
    <t>Regular wages/worker/month</t>
  </si>
  <si>
    <t>Overtime wage rate/hour</t>
  </si>
  <si>
    <t>Labor hours/pair of shoes</t>
  </si>
  <si>
    <t>Holding cost/pair of shoes in inventory/month</t>
  </si>
  <si>
    <t>Worker plan</t>
  </si>
  <si>
    <t>Workers from previous month</t>
  </si>
  <si>
    <t>Workers hired</t>
  </si>
  <si>
    <t>Workers fired</t>
  </si>
  <si>
    <t>Workers available after hiring and firing</t>
  </si>
  <si>
    <t>Regular-time hours available</t>
  </si>
  <si>
    <t>Overtime labor hours used</t>
  </si>
  <si>
    <t>&lt;=</t>
  </si>
  <si>
    <t>Maximum overtime labor hours available</t>
  </si>
  <si>
    <t>Total hours for production</t>
  </si>
  <si>
    <t>Production plan</t>
  </si>
  <si>
    <t>Shoes produced</t>
  </si>
  <si>
    <t>Production capacity</t>
  </si>
  <si>
    <t>Ending inventory</t>
  </si>
  <si>
    <t>&gt;=</t>
  </si>
  <si>
    <t>Totals</t>
  </si>
  <si>
    <t>Hiring cost</t>
  </si>
  <si>
    <t>Firing cost</t>
  </si>
  <si>
    <t>Regular-time wages</t>
  </si>
  <si>
    <t>Overtime wages</t>
  </si>
  <si>
    <t>Raw material cost</t>
  </si>
  <si>
    <t>Holding cost</t>
  </si>
  <si>
    <t>Initial inventory of shoes</t>
  </si>
  <si>
    <t>Initial number of workers</t>
  </si>
  <si>
    <t>Inventory after production</t>
  </si>
  <si>
    <t>Month 1</t>
  </si>
  <si>
    <t>Month 2</t>
  </si>
  <si>
    <t>Month 3</t>
  </si>
  <si>
    <t>Month 4</t>
  </si>
  <si>
    <t>Raw material cost/pair of shoes</t>
  </si>
  <si>
    <t>Forecasted demand</t>
  </si>
  <si>
    <t>Monetary outputs</t>
  </si>
  <si>
    <t>$B$9</t>
  </si>
  <si>
    <t>$B$19:$E$19,$F$46</t>
  </si>
  <si>
    <t>ABC's Capacity Planning</t>
  </si>
  <si>
    <t>Microsoft Excel 16.0 Answer Report</t>
  </si>
  <si>
    <t>Worksheet: [In Class Excrise.xlsx]Model</t>
  </si>
  <si>
    <t>Report Created: 9/10/2017 11:54:00 AM</t>
  </si>
  <si>
    <t>Result: Solver found an integer solution within tolerance.  All Constraints are satisfied.</t>
  </si>
  <si>
    <t>Solver Engine</t>
  </si>
  <si>
    <t>Engine: Simplex LP</t>
  </si>
  <si>
    <t>Solution Time: 0.016 Seconds.</t>
  </si>
  <si>
    <t>Iterations: 1 Subproblems: 2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</si>
  <si>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</si>
  <si>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</si>
  <si>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</si>
  <si>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(Min)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</si>
  <si>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</si>
  <si>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</si>
  <si>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</si>
  <si>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</si>
  <si>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</si>
  <si>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</si>
  <si>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</si>
  <si>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</si>
  <si>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</si>
  <si>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</si>
  <si>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</si>
  <si>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$F$46</t>
  </si>
  <si>
    <t>Totals Totals</t>
  </si>
  <si>
    <t>$B$18</t>
  </si>
  <si>
    <t>Workers hired Month 1</t>
  </si>
  <si>
    <t>Contin</t>
  </si>
  <si>
    <t>$C$18</t>
  </si>
  <si>
    <t>Workers hired Month 2</t>
  </si>
  <si>
    <t>$D$18</t>
  </si>
  <si>
    <t>Workers hired Month 3</t>
  </si>
  <si>
    <t>$E$18</t>
  </si>
  <si>
    <t>Workers hired Month 4</t>
  </si>
  <si>
    <t>$B$19</t>
  </si>
  <si>
    <t>Workers fired Month 1</t>
  </si>
  <si>
    <t>$C$19</t>
  </si>
  <si>
    <t>Workers fired Month 2</t>
  </si>
  <si>
    <t>$D$19</t>
  </si>
  <si>
    <t>Workers fired Month 3</t>
  </si>
  <si>
    <t>$E$19</t>
  </si>
  <si>
    <t>Workers fired Month 4</t>
  </si>
  <si>
    <t>$B$23</t>
  </si>
  <si>
    <t>Overtime labor hours used Month 1</t>
  </si>
  <si>
    <t>$C$23</t>
  </si>
  <si>
    <t>Overtime labor hours used Month 2</t>
  </si>
  <si>
    <t>$D$23</t>
  </si>
  <si>
    <t>Overtime labor hours used Month 3</t>
  </si>
  <si>
    <t>$E$23</t>
  </si>
  <si>
    <t>Overtime labor hours used Month 4</t>
  </si>
  <si>
    <t>$B$30</t>
  </si>
  <si>
    <t>Shoes produced Month 1</t>
  </si>
  <si>
    <t>$C$30</t>
  </si>
  <si>
    <t>Shoes produced Month 2</t>
  </si>
  <si>
    <t>$D$30</t>
  </si>
  <si>
    <t>Shoes produced Month 3</t>
  </si>
  <si>
    <t>$E$30</t>
  </si>
  <si>
    <t>Shoes produced Month 4</t>
  </si>
  <si>
    <t>$B$23&lt;=$B$25</t>
  </si>
  <si>
    <t>Not Binding</t>
  </si>
  <si>
    <t>$C$23&lt;=$C$25</t>
  </si>
  <si>
    <t>$D$23&lt;=$D$25</t>
  </si>
  <si>
    <t>$E$23&lt;=$E$25</t>
  </si>
  <si>
    <t>$B$30&lt;=$B$32</t>
  </si>
  <si>
    <t>Binding</t>
  </si>
  <si>
    <t>$C$30&lt;=$C$32</t>
  </si>
  <si>
    <t>$D$30&lt;=$D$32</t>
  </si>
  <si>
    <t>$E$30&lt;=$E$32</t>
  </si>
  <si>
    <t>$B$34</t>
  </si>
  <si>
    <t>Inventory after production &lt;=</t>
  </si>
  <si>
    <t>$B$34&gt;=$B$36</t>
  </si>
  <si>
    <t>$C$34</t>
  </si>
  <si>
    <t>$C$34&gt;=$C$36</t>
  </si>
  <si>
    <t>$D$34</t>
  </si>
  <si>
    <t>$D$34&gt;=$D$36</t>
  </si>
  <si>
    <t>$E$34</t>
  </si>
  <si>
    <t>$E$34&gt;=$E$36</t>
  </si>
  <si>
    <t>$B$18:$E$19=Integer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</si>
</sst>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\-&quot;$&quot;#,##0"/>
    <numFmt numFmtId="164" formatCode="&quot;$&quot;#,##0_);\(&quot;$&quot;#,##0\)"/>
  </numFmts>
  <fonts count="4" x14ac:knownFonts="1"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2" borderId="0" xfId="0" applyFont="1" applyFill="1" applyBorder="1"/>
    <xf numFmtId="5" fontId="2" fillId="2" borderId="0" xfId="0" applyNumberFormat="1" applyFont="1" applyFill="1" applyBorder="1"/>
    <xf numFmtId="0" fontId="2" fillId="0" borderId="0" xfId="0" applyFont="1" applyAlignment="1">
      <alignment horizontal="right"/>
    </xf>
    <xf numFmtId="0" fontId="2" fillId="3" borderId="0" xfId="0" applyFont="1" applyFill="1" applyBorder="1"/>
    <xf numFmtId="0" fontId="2" fillId="0" borderId="0" xfId="0" applyFont="1" applyBorder="1"/>
    <xf numFmtId="5" fontId="2" fillId="0" borderId="0" xfId="0" applyNumberFormat="1" applyFont="1"/>
    <xf numFmtId="0" fontId="1" fillId="0" borderId="0" xfId="0" applyFont="1" applyAlignment="1">
      <alignment horizontal="right"/>
    </xf>
    <xf numFmtId="49" fontId="0" fillId="0" borderId="0" xfId="0" applyNumberFormat="1"/>
    <xf numFmtId="164" fontId="2" fillId="0" borderId="0" xfId="0" applyNumberFormat="1" applyFont="1" applyFill="1" applyBorder="1"/>
    <xf numFmtId="0" fontId="0" fillId="0" borderId="2" xfId="0" applyFill="1" applyBorder="1" applyAlignment="1"/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/>
    <xf numFmtId="5" fontId="0" fillId="0" borderId="2" xfId="0" applyNumberFormat="1" applyFill="1" applyBorder="1" applyAlignment="1"/>
    <xf numFmtId="0" fontId="0" fillId="0" borderId="3" xfId="0" applyNumberFormat="1" applyFill="1" applyBorder="1" applyAlignment="1"/>
    <xf numFmtId="0" fontId="0" fillId="0" borderId="2" xfId="0" applyNumberFormat="1" applyFill="1" applyBorder="1" applyAlignment="1"/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workbookViewId="0"/>
  </sheetViews>
  <sheetFormatPr defaultRowHeight="15" x14ac:dyDescent="0.25"/>
  <cols>
    <col min="1" max="1" width="2.28515625" customWidth="1"/>
    <col min="2" max="2" width="19.42578125" customWidth="1"/>
    <col min="3" max="3" width="33" customWidth="1"/>
    <col min="4" max="5" width="13.7109375" bestFit="1" customWidth="1"/>
    <col min="6" max="6" width="11.42578125" customWidth="1"/>
    <col min="7" max="7" width="5.42578125" customWidth="1"/>
  </cols>
  <sheetData>
    <row r="1" spans="1:5" x14ac:dyDescent="0.25">
      <c r="A1" s="1" t="s">
        <v>44</v>
      </c>
    </row>
    <row r="2" spans="1:5" x14ac:dyDescent="0.25">
      <c r="A2" s="1" t="s">
        <v>45</v>
      </c>
    </row>
    <row r="3" spans="1:5" x14ac:dyDescent="0.25">
      <c r="A3" s="1" t="s">
        <v>46</v>
      </c>
    </row>
    <row r="4" spans="1:5" x14ac:dyDescent="0.25">
      <c r="A4" s="1" t="s">
        <v>47</v>
      </c>
    </row>
    <row r="5" spans="1:5" x14ac:dyDescent="0.25">
      <c r="A5" s="1" t="s">
        <v>48</v>
      </c>
    </row>
    <row r="6" spans="1:5" x14ac:dyDescent="0.25">
      <c r="A6" s="1"/>
      <c r="B6" t="s">
        <v>49</v>
      </c>
    </row>
    <row r="7" spans="1:5" x14ac:dyDescent="0.25">
      <c r="A7" s="1"/>
      <c r="B7" t="s">
        <v>50</v>
      </c>
    </row>
    <row r="8" spans="1:5" x14ac:dyDescent="0.25">
      <c r="A8" s="1"/>
      <c r="B8" t="s">
        <v>51</v>
      </c>
    </row>
    <row r="9" spans="1:5" x14ac:dyDescent="0.25">
      <c r="A9" s="1" t="s">
        <v>52</v>
      </c>
    </row>
    <row r="10" spans="1:5" x14ac:dyDescent="0.25">
      <c r="B10" t="s">
        <v>53</v>
      </c>
    </row>
    <row r="11" spans="1:5" x14ac:dyDescent="0.25">
      <c r="B11" t="s">
        <v>54</v>
      </c>
    </row>
    <row r="14" spans="1:5" ht="15.75" thickBot="1" x14ac:dyDescent="0.3">
      <c r="A14" t="s">
        <v>55</v>
      </c>
    </row>
    <row r="15" spans="1:5" ht="15.75" thickBot="1" x14ac:dyDescent="0.3">
      <c r="B15" s="16" t="s">
        <v>56</v>
      </c>
      <c r="C15" s="16" t="s">
        <v>57</v>
      </c>
      <c r="D15" s="16" t="s">
        <v>58</v>
      </c>
      <c r="E15" s="16" t="s">
        <v>59</v>
      </c>
    </row>
    <row r="16" spans="1:5" ht="15.75" thickBot="1" x14ac:dyDescent="0.3">
      <c r="B16" s="15" t="s">
        <v>67</v>
      </c>
      <c r="C16" s="15" t="s">
        <v>68</v>
      </c>
      <c r="D16" s="18">
        <v>510000</v>
      </c>
      <c r="E16" s="18">
        <v>693280</v>
      </c>
    </row>
    <row r="19" spans="1:6" ht="15.75" thickBot="1" x14ac:dyDescent="0.3">
      <c r="A19" t="s">
        <v>60</v>
      </c>
    </row>
    <row r="20" spans="1:6" ht="15.75" thickBot="1" x14ac:dyDescent="0.3">
      <c r="B20" s="16" t="s">
        <v>56</v>
      </c>
      <c r="C20" s="16" t="s">
        <v>57</v>
      </c>
      <c r="D20" s="16" t="s">
        <v>58</v>
      </c>
      <c r="E20" s="16" t="s">
        <v>59</v>
      </c>
      <c r="F20" s="16" t="s">
        <v>61</v>
      </c>
    </row>
    <row r="21" spans="1:6" x14ac:dyDescent="0.25">
      <c r="B21" s="17" t="s">
        <v>69</v>
      </c>
      <c r="C21" s="17" t="s">
        <v>70</v>
      </c>
      <c r="D21" s="19">
        <v>0</v>
      </c>
      <c r="E21" s="19">
        <v>0</v>
      </c>
      <c r="F21" s="17" t="s">
        <v>61</v>
      </c>
    </row>
    <row r="22" spans="1:6" x14ac:dyDescent="0.25">
      <c r="B22" s="17" t="s">
        <v>72</v>
      </c>
      <c r="C22" s="17" t="s">
        <v>73</v>
      </c>
      <c r="D22" s="19">
        <v>0</v>
      </c>
      <c r="E22" s="19">
        <v>0</v>
      </c>
      <c r="F22" s="17" t="s">
        <v>61</v>
      </c>
    </row>
    <row r="23" spans="1:6" x14ac:dyDescent="0.25">
      <c r="B23" s="17" t="s">
        <v>74</v>
      </c>
      <c r="C23" s="17" t="s">
        <v>75</v>
      </c>
      <c r="D23" s="19">
        <v>0</v>
      </c>
      <c r="E23" s="19">
        <v>0</v>
      </c>
      <c r="F23" s="17" t="s">
        <v>61</v>
      </c>
    </row>
    <row r="24" spans="1:6" x14ac:dyDescent="0.25">
      <c r="B24" s="17" t="s">
        <v>76</v>
      </c>
      <c r="C24" s="17" t="s">
        <v>77</v>
      </c>
      <c r="D24" s="19">
        <v>0</v>
      </c>
      <c r="E24" s="19">
        <v>0</v>
      </c>
      <c r="F24" s="17" t="s">
        <v>61</v>
      </c>
    </row>
    <row r="25" spans="1:6" x14ac:dyDescent="0.25">
      <c r="B25" s="17" t="s">
        <v>78</v>
      </c>
      <c r="C25" s="17" t="s">
        <v>79</v>
      </c>
      <c r="D25" s="19">
        <v>0</v>
      </c>
      <c r="E25" s="19">
        <v>7</v>
      </c>
      <c r="F25" s="17" t="s">
        <v>61</v>
      </c>
    </row>
    <row r="26" spans="1:6" x14ac:dyDescent="0.25">
      <c r="B26" s="17" t="s">
        <v>80</v>
      </c>
      <c r="C26" s="17" t="s">
        <v>81</v>
      </c>
      <c r="D26" s="19">
        <v>0</v>
      </c>
      <c r="E26" s="19">
        <v>0</v>
      </c>
      <c r="F26" s="17" t="s">
        <v>61</v>
      </c>
    </row>
    <row r="27" spans="1:6" x14ac:dyDescent="0.25">
      <c r="B27" s="17" t="s">
        <v>82</v>
      </c>
      <c r="C27" s="17" t="s">
        <v>83</v>
      </c>
      <c r="D27" s="19">
        <v>0</v>
      </c>
      <c r="E27" s="19">
        <v>43</v>
      </c>
      <c r="F27" s="17" t="s">
        <v>61</v>
      </c>
    </row>
    <row r="28" spans="1:6" x14ac:dyDescent="0.25">
      <c r="B28" s="17" t="s">
        <v>84</v>
      </c>
      <c r="C28" s="17" t="s">
        <v>85</v>
      </c>
      <c r="D28" s="19">
        <v>0</v>
      </c>
      <c r="E28" s="19">
        <v>0</v>
      </c>
      <c r="F28" s="17" t="s">
        <v>61</v>
      </c>
    </row>
    <row r="29" spans="1:6" x14ac:dyDescent="0.25">
      <c r="B29" s="17" t="s">
        <v>86</v>
      </c>
      <c r="C29" s="17" t="s">
        <v>87</v>
      </c>
      <c r="D29" s="19">
        <v>0</v>
      </c>
      <c r="E29" s="19">
        <v>0</v>
      </c>
      <c r="F29" s="17" t="s">
        <v>71</v>
      </c>
    </row>
    <row r="30" spans="1:6" x14ac:dyDescent="0.25">
      <c r="B30" s="17" t="s">
        <v>88</v>
      </c>
      <c r="C30" s="17" t="s">
        <v>89</v>
      </c>
      <c r="D30" s="19">
        <v>0</v>
      </c>
      <c r="E30" s="19">
        <v>240</v>
      </c>
      <c r="F30" s="17" t="s">
        <v>71</v>
      </c>
    </row>
    <row r="31" spans="1:6" x14ac:dyDescent="0.25">
      <c r="B31" s="17" t="s">
        <v>90</v>
      </c>
      <c r="C31" s="17" t="s">
        <v>91</v>
      </c>
      <c r="D31" s="19">
        <v>0</v>
      </c>
      <c r="E31" s="19">
        <v>0</v>
      </c>
      <c r="F31" s="17" t="s">
        <v>71</v>
      </c>
    </row>
    <row r="32" spans="1:6" x14ac:dyDescent="0.25">
      <c r="B32" s="17" t="s">
        <v>92</v>
      </c>
      <c r="C32" s="17" t="s">
        <v>93</v>
      </c>
      <c r="D32" s="19">
        <v>0</v>
      </c>
      <c r="E32" s="19">
        <v>0</v>
      </c>
      <c r="F32" s="17" t="s">
        <v>71</v>
      </c>
    </row>
    <row r="33" spans="1:7" x14ac:dyDescent="0.25">
      <c r="B33" s="17" t="s">
        <v>94</v>
      </c>
      <c r="C33" s="17" t="s">
        <v>95</v>
      </c>
      <c r="D33" s="19">
        <v>0</v>
      </c>
      <c r="E33" s="19">
        <v>3720</v>
      </c>
      <c r="F33" s="17" t="s">
        <v>71</v>
      </c>
    </row>
    <row r="34" spans="1:7" x14ac:dyDescent="0.25">
      <c r="B34" s="17" t="s">
        <v>96</v>
      </c>
      <c r="C34" s="17" t="s">
        <v>97</v>
      </c>
      <c r="D34" s="19">
        <v>0</v>
      </c>
      <c r="E34" s="19">
        <v>3780</v>
      </c>
      <c r="F34" s="17" t="s">
        <v>71</v>
      </c>
    </row>
    <row r="35" spans="1:7" x14ac:dyDescent="0.25">
      <c r="B35" s="17" t="s">
        <v>98</v>
      </c>
      <c r="C35" s="17" t="s">
        <v>99</v>
      </c>
      <c r="D35" s="19">
        <v>0</v>
      </c>
      <c r="E35" s="19">
        <v>2000</v>
      </c>
      <c r="F35" s="17" t="s">
        <v>71</v>
      </c>
    </row>
    <row r="36" spans="1:7" ht="15.75" thickBot="1" x14ac:dyDescent="0.3">
      <c r="B36" s="15" t="s">
        <v>100</v>
      </c>
      <c r="C36" s="15" t="s">
        <v>101</v>
      </c>
      <c r="D36" s="20">
        <v>0</v>
      </c>
      <c r="E36" s="20">
        <v>1000</v>
      </c>
      <c r="F36" s="15" t="s">
        <v>71</v>
      </c>
    </row>
    <row r="39" spans="1:7" ht="15.75" thickBot="1" x14ac:dyDescent="0.3">
      <c r="A39" t="s">
        <v>62</v>
      </c>
    </row>
    <row r="40" spans="1:7" ht="15.75" thickBot="1" x14ac:dyDescent="0.3">
      <c r="B40" s="16" t="s">
        <v>56</v>
      </c>
      <c r="C40" s="16" t="s">
        <v>57</v>
      </c>
      <c r="D40" s="16" t="s">
        <v>63</v>
      </c>
      <c r="E40" s="16" t="s">
        <v>64</v>
      </c>
      <c r="F40" s="16" t="s">
        <v>65</v>
      </c>
      <c r="G40" s="16" t="s">
        <v>66</v>
      </c>
    </row>
    <row r="41" spans="1:7" x14ac:dyDescent="0.25">
      <c r="B41" s="17" t="s">
        <v>86</v>
      </c>
      <c r="C41" s="17" t="s">
        <v>87</v>
      </c>
      <c r="D41" s="19">
        <v>0</v>
      </c>
      <c r="E41" s="17" t="s">
        <v>102</v>
      </c>
      <c r="F41" s="17" t="s">
        <v>103</v>
      </c>
      <c r="G41" s="17">
        <v>1860</v>
      </c>
    </row>
    <row r="42" spans="1:7" x14ac:dyDescent="0.25">
      <c r="B42" s="17" t="s">
        <v>88</v>
      </c>
      <c r="C42" s="17" t="s">
        <v>89</v>
      </c>
      <c r="D42" s="19">
        <v>240</v>
      </c>
      <c r="E42" s="17" t="s">
        <v>104</v>
      </c>
      <c r="F42" s="17" t="s">
        <v>103</v>
      </c>
      <c r="G42" s="17">
        <v>1620</v>
      </c>
    </row>
    <row r="43" spans="1:7" x14ac:dyDescent="0.25">
      <c r="B43" s="17" t="s">
        <v>90</v>
      </c>
      <c r="C43" s="17" t="s">
        <v>91</v>
      </c>
      <c r="D43" s="19">
        <v>0</v>
      </c>
      <c r="E43" s="17" t="s">
        <v>105</v>
      </c>
      <c r="F43" s="17" t="s">
        <v>103</v>
      </c>
      <c r="G43" s="17">
        <v>1000</v>
      </c>
    </row>
    <row r="44" spans="1:7" x14ac:dyDescent="0.25">
      <c r="B44" s="17" t="s">
        <v>92</v>
      </c>
      <c r="C44" s="17" t="s">
        <v>93</v>
      </c>
      <c r="D44" s="19">
        <v>0</v>
      </c>
      <c r="E44" s="17" t="s">
        <v>106</v>
      </c>
      <c r="F44" s="17" t="s">
        <v>103</v>
      </c>
      <c r="G44" s="17">
        <v>1000</v>
      </c>
    </row>
    <row r="45" spans="1:7" x14ac:dyDescent="0.25">
      <c r="B45" s="17" t="s">
        <v>94</v>
      </c>
      <c r="C45" s="17" t="s">
        <v>95</v>
      </c>
      <c r="D45" s="19">
        <v>3720</v>
      </c>
      <c r="E45" s="17" t="s">
        <v>107</v>
      </c>
      <c r="F45" s="17" t="s">
        <v>108</v>
      </c>
      <c r="G45" s="17">
        <v>0</v>
      </c>
    </row>
    <row r="46" spans="1:7" x14ac:dyDescent="0.25">
      <c r="B46" s="17" t="s">
        <v>96</v>
      </c>
      <c r="C46" s="17" t="s">
        <v>97</v>
      </c>
      <c r="D46" s="19">
        <v>3780</v>
      </c>
      <c r="E46" s="17" t="s">
        <v>109</v>
      </c>
      <c r="F46" s="17" t="s">
        <v>108</v>
      </c>
      <c r="G46" s="17">
        <v>0</v>
      </c>
    </row>
    <row r="47" spans="1:7" x14ac:dyDescent="0.25">
      <c r="B47" s="17" t="s">
        <v>98</v>
      </c>
      <c r="C47" s="17" t="s">
        <v>99</v>
      </c>
      <c r="D47" s="19">
        <v>2000</v>
      </c>
      <c r="E47" s="17" t="s">
        <v>110</v>
      </c>
      <c r="F47" s="17" t="s">
        <v>108</v>
      </c>
      <c r="G47" s="17">
        <v>0</v>
      </c>
    </row>
    <row r="48" spans="1:7" x14ac:dyDescent="0.25">
      <c r="B48" s="17" t="s">
        <v>100</v>
      </c>
      <c r="C48" s="17" t="s">
        <v>101</v>
      </c>
      <c r="D48" s="19">
        <v>1000</v>
      </c>
      <c r="E48" s="17" t="s">
        <v>111</v>
      </c>
      <c r="F48" s="17" t="s">
        <v>103</v>
      </c>
      <c r="G48" s="17">
        <v>1000</v>
      </c>
    </row>
    <row r="49" spans="2:7" x14ac:dyDescent="0.25">
      <c r="B49" s="17" t="s">
        <v>112</v>
      </c>
      <c r="C49" s="17" t="s">
        <v>113</v>
      </c>
      <c r="D49" s="19">
        <v>4220</v>
      </c>
      <c r="E49" s="17" t="s">
        <v>114</v>
      </c>
      <c r="F49" s="17" t="s">
        <v>103</v>
      </c>
      <c r="G49" s="19">
        <v>1220</v>
      </c>
    </row>
    <row r="50" spans="2:7" x14ac:dyDescent="0.25">
      <c r="B50" s="17" t="s">
        <v>115</v>
      </c>
      <c r="C50" s="17" t="s">
        <v>113</v>
      </c>
      <c r="D50" s="19">
        <v>5000</v>
      </c>
      <c r="E50" s="17" t="s">
        <v>116</v>
      </c>
      <c r="F50" s="17" t="s">
        <v>108</v>
      </c>
      <c r="G50" s="19">
        <v>0</v>
      </c>
    </row>
    <row r="51" spans="2:7" x14ac:dyDescent="0.25">
      <c r="B51" s="17" t="s">
        <v>117</v>
      </c>
      <c r="C51" s="17" t="s">
        <v>113</v>
      </c>
      <c r="D51" s="19">
        <v>2000</v>
      </c>
      <c r="E51" s="17" t="s">
        <v>118</v>
      </c>
      <c r="F51" s="17" t="s">
        <v>108</v>
      </c>
      <c r="G51" s="19">
        <v>0</v>
      </c>
    </row>
    <row r="52" spans="2:7" x14ac:dyDescent="0.25">
      <c r="B52" s="17" t="s">
        <v>119</v>
      </c>
      <c r="C52" s="17" t="s">
        <v>113</v>
      </c>
      <c r="D52" s="19">
        <v>1000</v>
      </c>
      <c r="E52" s="17" t="s">
        <v>120</v>
      </c>
      <c r="F52" s="17" t="s">
        <v>108</v>
      </c>
      <c r="G52" s="19">
        <v>0</v>
      </c>
    </row>
    <row r="53" spans="2:7" ht="15.75" thickBot="1" x14ac:dyDescent="0.3">
      <c r="B53" s="15" t="s">
        <v>121</v>
      </c>
      <c r="C53" s="15"/>
      <c r="D53" s="15"/>
      <c r="E53" s="15"/>
      <c r="F53" s="15"/>
      <c r="G53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59"/>
  <sheetViews>
    <sheetView tabSelected="1" topLeftCell="A13" workbookViewId="0">
      <selection activeCell="F47" sqref="F47"/>
    </sheetView>
  </sheetViews>
  <sheetFormatPr defaultRowHeight="15" x14ac:dyDescent="0.25"/>
  <cols>
    <col min="1" max="1" width="43.7109375" style="2" customWidth="1"/>
    <col min="2" max="5" width="9.140625" style="2"/>
    <col min="6" max="6" width="10.28515625" style="2" customWidth="1"/>
    <col min="7" max="7" width="36.5703125" style="2" customWidth="1"/>
    <col min="8" max="8" width="9.140625" style="2"/>
    <col min="9" max="9" width="12" style="2" customWidth="1"/>
    <col min="10" max="16384" width="9.140625" style="2"/>
  </cols>
  <sheetData>
    <row r="1" spans="1:12" x14ac:dyDescent="0.25">
      <c r="A1" s="1" t="s">
        <v>43</v>
      </c>
      <c r="G1" s="1"/>
      <c r="I1" s="3"/>
      <c r="J1" s="3"/>
      <c r="K1" s="1"/>
    </row>
    <row r="2" spans="1:12" x14ac:dyDescent="0.25">
      <c r="G2" s="3"/>
      <c r="H2" s="3"/>
      <c r="I2" s="3"/>
      <c r="J2" s="3"/>
      <c r="K2" s="4"/>
      <c r="L2" s="5"/>
    </row>
    <row r="3" spans="1:12" x14ac:dyDescent="0.25">
      <c r="A3" s="1" t="s">
        <v>0</v>
      </c>
      <c r="G3" s="3"/>
      <c r="H3" s="3"/>
      <c r="I3" s="3"/>
      <c r="J3" s="3"/>
      <c r="K3" s="4"/>
      <c r="L3" s="5"/>
    </row>
    <row r="4" spans="1:12" x14ac:dyDescent="0.25">
      <c r="A4" s="2" t="s">
        <v>31</v>
      </c>
      <c r="B4" s="6">
        <v>500</v>
      </c>
      <c r="G4" s="3"/>
      <c r="H4" s="3"/>
      <c r="I4" s="3"/>
      <c r="J4" s="3"/>
      <c r="K4" s="4"/>
      <c r="L4" s="5"/>
    </row>
    <row r="5" spans="1:12" x14ac:dyDescent="0.25">
      <c r="A5" s="2" t="s">
        <v>32</v>
      </c>
      <c r="B5" s="6">
        <v>100</v>
      </c>
      <c r="G5" s="3"/>
      <c r="H5" s="3"/>
      <c r="I5" s="3"/>
      <c r="J5" s="3"/>
      <c r="K5" s="4"/>
      <c r="L5" s="5"/>
    </row>
    <row r="6" spans="1:12" x14ac:dyDescent="0.25">
      <c r="A6" s="2" t="s">
        <v>1</v>
      </c>
      <c r="B6" s="6">
        <v>160</v>
      </c>
      <c r="G6" s="3"/>
      <c r="H6" s="3"/>
      <c r="I6" s="3"/>
      <c r="J6" s="3"/>
      <c r="K6" s="4"/>
      <c r="L6" s="5"/>
    </row>
    <row r="7" spans="1:12" x14ac:dyDescent="0.25">
      <c r="A7" s="2" t="s">
        <v>2</v>
      </c>
      <c r="B7" s="6">
        <v>20</v>
      </c>
      <c r="G7" s="3"/>
      <c r="H7" s="3"/>
      <c r="I7" s="3"/>
      <c r="J7" s="3"/>
      <c r="K7" s="4"/>
      <c r="L7" s="5"/>
    </row>
    <row r="8" spans="1:12" x14ac:dyDescent="0.25">
      <c r="A8" s="2" t="s">
        <v>3</v>
      </c>
      <c r="B8" s="7">
        <v>1600</v>
      </c>
      <c r="G8" s="3"/>
      <c r="H8" s="3"/>
      <c r="I8" s="3"/>
      <c r="J8" s="3"/>
      <c r="K8" s="4"/>
      <c r="L8" s="5"/>
    </row>
    <row r="9" spans="1:12" x14ac:dyDescent="0.25">
      <c r="A9" s="2" t="s">
        <v>4</v>
      </c>
      <c r="B9" s="7">
        <v>2000</v>
      </c>
      <c r="G9" s="3"/>
      <c r="H9" s="3"/>
      <c r="I9" s="3"/>
      <c r="J9" s="3"/>
      <c r="K9" s="4"/>
      <c r="L9" s="5"/>
    </row>
    <row r="10" spans="1:12" x14ac:dyDescent="0.25">
      <c r="A10" s="2" t="s">
        <v>5</v>
      </c>
      <c r="B10" s="7">
        <v>1500</v>
      </c>
      <c r="G10" s="3"/>
      <c r="H10" s="3"/>
      <c r="I10" s="3"/>
      <c r="J10" s="3"/>
      <c r="K10" s="4"/>
      <c r="L10" s="5"/>
    </row>
    <row r="11" spans="1:12" x14ac:dyDescent="0.25">
      <c r="A11" s="2" t="s">
        <v>6</v>
      </c>
      <c r="B11" s="7">
        <v>13</v>
      </c>
      <c r="G11" s="3"/>
      <c r="H11" s="3"/>
      <c r="I11" s="3"/>
      <c r="J11" s="3"/>
      <c r="K11" s="4"/>
      <c r="L11" s="5"/>
    </row>
    <row r="12" spans="1:12" x14ac:dyDescent="0.25">
      <c r="A12" s="2" t="s">
        <v>7</v>
      </c>
      <c r="B12" s="6">
        <v>4</v>
      </c>
      <c r="G12" s="3"/>
      <c r="H12" s="3"/>
      <c r="I12" s="3"/>
      <c r="J12" s="3"/>
      <c r="K12" s="4"/>
      <c r="L12" s="5"/>
    </row>
    <row r="13" spans="1:12" x14ac:dyDescent="0.25">
      <c r="A13" s="2" t="s">
        <v>38</v>
      </c>
      <c r="B13" s="7">
        <v>15</v>
      </c>
      <c r="I13" s="3"/>
      <c r="J13" s="3"/>
      <c r="K13" s="4"/>
      <c r="L13" s="5"/>
    </row>
    <row r="14" spans="1:12" x14ac:dyDescent="0.25">
      <c r="A14" s="2" t="s">
        <v>8</v>
      </c>
      <c r="B14" s="7">
        <v>3</v>
      </c>
      <c r="I14" s="3"/>
      <c r="J14" s="3"/>
      <c r="K14" s="4"/>
      <c r="L14" s="5"/>
    </row>
    <row r="15" spans="1:12" ht="12.75" customHeight="1" x14ac:dyDescent="0.25">
      <c r="I15" s="3"/>
      <c r="J15" s="3"/>
      <c r="K15" s="4"/>
      <c r="L15" s="5"/>
    </row>
    <row r="16" spans="1:12" x14ac:dyDescent="0.25">
      <c r="A16" s="1" t="s">
        <v>9</v>
      </c>
      <c r="B16" s="12" t="s">
        <v>34</v>
      </c>
      <c r="C16" s="12" t="s">
        <v>35</v>
      </c>
      <c r="D16" s="12" t="s">
        <v>36</v>
      </c>
      <c r="E16" s="12" t="s">
        <v>37</v>
      </c>
      <c r="I16" s="3"/>
      <c r="J16" s="3"/>
      <c r="K16" s="4"/>
      <c r="L16" s="5"/>
    </row>
    <row r="17" spans="1:12" x14ac:dyDescent="0.25">
      <c r="A17" s="2" t="s">
        <v>10</v>
      </c>
      <c r="B17" s="2">
        <f>B5</f>
        <v>100</v>
      </c>
      <c r="C17" s="2">
        <f>B20</f>
        <v>93</v>
      </c>
      <c r="D17" s="2">
        <f>C20</f>
        <v>93</v>
      </c>
      <c r="E17" s="2">
        <f>D20</f>
        <v>50</v>
      </c>
      <c r="K17" s="4"/>
      <c r="L17" s="5"/>
    </row>
    <row r="18" spans="1:12" x14ac:dyDescent="0.25">
      <c r="A18" s="2" t="s">
        <v>11</v>
      </c>
      <c r="B18" s="9">
        <v>0</v>
      </c>
      <c r="C18" s="9">
        <v>0</v>
      </c>
      <c r="D18" s="9">
        <v>0</v>
      </c>
      <c r="E18" s="9">
        <v>0</v>
      </c>
      <c r="K18" s="4"/>
      <c r="L18" s="5"/>
    </row>
    <row r="19" spans="1:12" x14ac:dyDescent="0.25">
      <c r="A19" s="2" t="s">
        <v>12</v>
      </c>
      <c r="B19" s="9">
        <v>7</v>
      </c>
      <c r="C19" s="9">
        <v>0</v>
      </c>
      <c r="D19" s="9">
        <v>43</v>
      </c>
      <c r="E19" s="9">
        <v>0</v>
      </c>
      <c r="K19" s="4"/>
      <c r="L19" s="5"/>
    </row>
    <row r="20" spans="1:12" x14ac:dyDescent="0.25">
      <c r="A20" s="2" t="s">
        <v>13</v>
      </c>
      <c r="B20" s="2">
        <f>B17+B18-B19</f>
        <v>93</v>
      </c>
      <c r="C20" s="2">
        <f>C17+C18-C19</f>
        <v>93</v>
      </c>
      <c r="D20" s="2">
        <f>D17+D18-D19</f>
        <v>50</v>
      </c>
      <c r="E20" s="2">
        <f>E17+E18-E19</f>
        <v>50</v>
      </c>
      <c r="K20" s="4"/>
      <c r="L20" s="5"/>
    </row>
    <row r="21" spans="1:12" x14ac:dyDescent="0.25">
      <c r="K21" s="4"/>
      <c r="L21" s="5"/>
    </row>
    <row r="22" spans="1:12" x14ac:dyDescent="0.25">
      <c r="A22" s="2" t="s">
        <v>14</v>
      </c>
      <c r="B22" s="2">
        <f>$B$6*B20</f>
        <v>14880</v>
      </c>
      <c r="C22" s="2">
        <f t="shared" ref="C22:E22" si="0">$B$6*C20</f>
        <v>14880</v>
      </c>
      <c r="D22" s="2">
        <f t="shared" si="0"/>
        <v>8000</v>
      </c>
      <c r="E22" s="2">
        <f t="shared" si="0"/>
        <v>8000</v>
      </c>
      <c r="K22" s="4"/>
      <c r="L22" s="5"/>
    </row>
    <row r="23" spans="1:12" x14ac:dyDescent="0.25">
      <c r="A23" s="2" t="s">
        <v>15</v>
      </c>
      <c r="B23" s="9">
        <v>0</v>
      </c>
      <c r="C23" s="9">
        <v>240</v>
      </c>
      <c r="D23" s="9">
        <v>0</v>
      </c>
      <c r="E23" s="9">
        <v>0</v>
      </c>
      <c r="K23" s="4"/>
      <c r="L23" s="5"/>
    </row>
    <row r="24" spans="1:12" x14ac:dyDescent="0.25">
      <c r="B24" s="8" t="s">
        <v>16</v>
      </c>
      <c r="C24" s="8" t="s">
        <v>16</v>
      </c>
      <c r="D24" s="8" t="s">
        <v>16</v>
      </c>
      <c r="E24" s="8" t="s">
        <v>16</v>
      </c>
      <c r="K24" s="4"/>
      <c r="L24" s="5"/>
    </row>
    <row r="25" spans="1:12" x14ac:dyDescent="0.25">
      <c r="A25" s="2" t="s">
        <v>17</v>
      </c>
      <c r="B25" s="10">
        <f>B20*$B$7</f>
        <v>1860</v>
      </c>
      <c r="C25" s="10">
        <f t="shared" ref="C25:E25" si="1">C20*$B$7</f>
        <v>1860</v>
      </c>
      <c r="D25" s="10">
        <f t="shared" si="1"/>
        <v>1000</v>
      </c>
      <c r="E25" s="10">
        <f t="shared" si="1"/>
        <v>1000</v>
      </c>
      <c r="K25" s="4"/>
      <c r="L25" s="5"/>
    </row>
    <row r="26" spans="1:12" x14ac:dyDescent="0.25">
      <c r="K26" s="4"/>
      <c r="L26" s="5"/>
    </row>
    <row r="27" spans="1:12" x14ac:dyDescent="0.25">
      <c r="A27" s="2" t="s">
        <v>18</v>
      </c>
      <c r="B27" s="2">
        <f>SUM(B23,B22)</f>
        <v>14880</v>
      </c>
      <c r="C27" s="2">
        <f t="shared" ref="C27:E27" si="2">SUM(C23,C22)</f>
        <v>15120</v>
      </c>
      <c r="D27" s="2">
        <f t="shared" si="2"/>
        <v>8000</v>
      </c>
      <c r="E27" s="2">
        <f t="shared" si="2"/>
        <v>8000</v>
      </c>
      <c r="K27" s="4"/>
      <c r="L27" s="5"/>
    </row>
    <row r="28" spans="1:12" x14ac:dyDescent="0.25">
      <c r="K28" s="4"/>
      <c r="L28" s="5"/>
    </row>
    <row r="29" spans="1:12" x14ac:dyDescent="0.25">
      <c r="A29" s="1" t="s">
        <v>19</v>
      </c>
      <c r="B29" s="12" t="s">
        <v>34</v>
      </c>
      <c r="C29" s="12" t="s">
        <v>35</v>
      </c>
      <c r="D29" s="12" t="s">
        <v>36</v>
      </c>
      <c r="E29" s="12" t="s">
        <v>37</v>
      </c>
      <c r="K29" s="4"/>
      <c r="L29" s="5"/>
    </row>
    <row r="30" spans="1:12" x14ac:dyDescent="0.25">
      <c r="A30" s="2" t="s">
        <v>20</v>
      </c>
      <c r="B30" s="9">
        <v>3720</v>
      </c>
      <c r="C30" s="9">
        <v>3780</v>
      </c>
      <c r="D30" s="9">
        <v>2000</v>
      </c>
      <c r="E30" s="9">
        <v>1000</v>
      </c>
      <c r="K30" s="4"/>
      <c r="L30" s="5"/>
    </row>
    <row r="31" spans="1:12" x14ac:dyDescent="0.25">
      <c r="B31" s="8" t="s">
        <v>16</v>
      </c>
      <c r="C31" s="8" t="s">
        <v>16</v>
      </c>
      <c r="D31" s="8" t="s">
        <v>16</v>
      </c>
      <c r="E31" s="8" t="s">
        <v>16</v>
      </c>
      <c r="K31" s="4"/>
      <c r="L31" s="5"/>
    </row>
    <row r="32" spans="1:12" x14ac:dyDescent="0.25">
      <c r="A32" s="2" t="s">
        <v>21</v>
      </c>
      <c r="B32" s="2">
        <f>B27/$B$12</f>
        <v>3720</v>
      </c>
      <c r="C32" s="2">
        <f t="shared" ref="C32:E32" si="3">C27/$B$12</f>
        <v>3780</v>
      </c>
      <c r="D32" s="2">
        <f t="shared" si="3"/>
        <v>2000</v>
      </c>
      <c r="E32" s="2">
        <f t="shared" si="3"/>
        <v>2000</v>
      </c>
      <c r="K32" s="4"/>
      <c r="L32" s="5"/>
    </row>
    <row r="33" spans="1:12" x14ac:dyDescent="0.25">
      <c r="K33" s="4"/>
      <c r="L33" s="5"/>
    </row>
    <row r="34" spans="1:12" x14ac:dyDescent="0.25">
      <c r="A34" s="2" t="s">
        <v>33</v>
      </c>
      <c r="B34" s="2">
        <f>B4+B30</f>
        <v>4220</v>
      </c>
      <c r="C34" s="2">
        <f>B37+C30</f>
        <v>5000</v>
      </c>
      <c r="D34" s="2">
        <f t="shared" ref="D34:E34" si="4">C37+D30</f>
        <v>2000</v>
      </c>
      <c r="E34" s="2">
        <f>D37+E30</f>
        <v>1000</v>
      </c>
      <c r="K34" s="4"/>
      <c r="L34" s="5"/>
    </row>
    <row r="35" spans="1:12" x14ac:dyDescent="0.25">
      <c r="B35" s="8" t="s">
        <v>23</v>
      </c>
      <c r="C35" s="8" t="s">
        <v>23</v>
      </c>
      <c r="D35" s="8" t="s">
        <v>23</v>
      </c>
      <c r="E35" s="8" t="s">
        <v>23</v>
      </c>
      <c r="K35" s="4"/>
      <c r="L35" s="5"/>
    </row>
    <row r="36" spans="1:12" x14ac:dyDescent="0.25">
      <c r="A36" s="2" t="s">
        <v>39</v>
      </c>
      <c r="B36" s="6">
        <v>3000</v>
      </c>
      <c r="C36" s="6">
        <v>5000</v>
      </c>
      <c r="D36" s="6">
        <v>2000</v>
      </c>
      <c r="E36" s="6">
        <v>1000</v>
      </c>
      <c r="K36" s="4"/>
      <c r="L36" s="5"/>
    </row>
    <row r="37" spans="1:12" x14ac:dyDescent="0.25">
      <c r="A37" s="2" t="s">
        <v>22</v>
      </c>
      <c r="B37" s="2">
        <f>B34-B36</f>
        <v>1220</v>
      </c>
      <c r="C37" s="2">
        <f t="shared" ref="C37:E37" si="5">C34-C36</f>
        <v>0</v>
      </c>
      <c r="D37" s="2">
        <f t="shared" si="5"/>
        <v>0</v>
      </c>
      <c r="E37" s="2">
        <f t="shared" si="5"/>
        <v>0</v>
      </c>
      <c r="K37" s="4"/>
      <c r="L37" s="5"/>
    </row>
    <row r="38" spans="1:12" x14ac:dyDescent="0.25">
      <c r="K38" s="4"/>
      <c r="L38" s="5"/>
    </row>
    <row r="39" spans="1:12" x14ac:dyDescent="0.25">
      <c r="A39" s="1" t="s">
        <v>40</v>
      </c>
      <c r="B39" s="12" t="s">
        <v>34</v>
      </c>
      <c r="C39" s="12" t="s">
        <v>35</v>
      </c>
      <c r="D39" s="12" t="s">
        <v>36</v>
      </c>
      <c r="E39" s="12" t="s">
        <v>37</v>
      </c>
      <c r="F39" s="12" t="s">
        <v>24</v>
      </c>
      <c r="K39" s="4"/>
      <c r="L39" s="5"/>
    </row>
    <row r="40" spans="1:12" x14ac:dyDescent="0.25">
      <c r="A40" s="2" t="s">
        <v>25</v>
      </c>
      <c r="B40" s="11">
        <f>B18*$B$8</f>
        <v>0</v>
      </c>
      <c r="C40" s="11">
        <f t="shared" ref="C40:E40" si="6">C18*$B$8</f>
        <v>0</v>
      </c>
      <c r="D40" s="11">
        <f t="shared" si="6"/>
        <v>0</v>
      </c>
      <c r="E40" s="11">
        <f t="shared" si="6"/>
        <v>0</v>
      </c>
      <c r="F40" s="11">
        <f>SUM(B40:E40)</f>
        <v>0</v>
      </c>
      <c r="K40" s="4"/>
      <c r="L40" s="5"/>
    </row>
    <row r="41" spans="1:12" x14ac:dyDescent="0.25">
      <c r="A41" s="2" t="s">
        <v>26</v>
      </c>
      <c r="B41" s="11">
        <f>B19*$B$9</f>
        <v>14000</v>
      </c>
      <c r="C41" s="11">
        <f>C19*$B$9</f>
        <v>0</v>
      </c>
      <c r="D41" s="11">
        <f t="shared" ref="C41:E41" si="7">D19*$B$9</f>
        <v>86000</v>
      </c>
      <c r="E41" s="11">
        <f t="shared" si="7"/>
        <v>0</v>
      </c>
      <c r="F41" s="11">
        <f t="shared" ref="F41:F45" si="8">SUM(B41:E41)</f>
        <v>100000</v>
      </c>
      <c r="K41" s="4"/>
      <c r="L41" s="5"/>
    </row>
    <row r="42" spans="1:12" x14ac:dyDescent="0.25">
      <c r="A42" s="2" t="s">
        <v>27</v>
      </c>
      <c r="B42" s="11">
        <f>B20*$B$10</f>
        <v>139500</v>
      </c>
      <c r="C42" s="11">
        <f>C20*$B$10</f>
        <v>139500</v>
      </c>
      <c r="D42" s="11">
        <f t="shared" ref="C42:E42" si="9">D20*$B$10</f>
        <v>75000</v>
      </c>
      <c r="E42" s="11">
        <f t="shared" si="9"/>
        <v>75000</v>
      </c>
      <c r="F42" s="11">
        <f t="shared" si="8"/>
        <v>429000</v>
      </c>
      <c r="K42" s="4"/>
      <c r="L42" s="5"/>
    </row>
    <row r="43" spans="1:12" x14ac:dyDescent="0.25">
      <c r="A43" s="2" t="s">
        <v>28</v>
      </c>
      <c r="B43" s="11">
        <f>B23*$B$11</f>
        <v>0</v>
      </c>
      <c r="C43" s="11">
        <f t="shared" ref="C43:E43" si="10">C23*$B$11</f>
        <v>3120</v>
      </c>
      <c r="D43" s="11">
        <f t="shared" si="10"/>
        <v>0</v>
      </c>
      <c r="E43" s="11">
        <f>E23*$B$11</f>
        <v>0</v>
      </c>
      <c r="F43" s="11">
        <f t="shared" si="8"/>
        <v>3120</v>
      </c>
      <c r="K43" s="4"/>
      <c r="L43" s="5"/>
    </row>
    <row r="44" spans="1:12" x14ac:dyDescent="0.25">
      <c r="A44" s="2" t="s">
        <v>29</v>
      </c>
      <c r="B44" s="11">
        <f>$B$13*B30</f>
        <v>55800</v>
      </c>
      <c r="C44" s="11">
        <f t="shared" ref="C44:E44" si="11">$B$13*C30</f>
        <v>56700</v>
      </c>
      <c r="D44" s="11">
        <f t="shared" si="11"/>
        <v>30000</v>
      </c>
      <c r="E44" s="11">
        <f t="shared" si="11"/>
        <v>15000</v>
      </c>
      <c r="F44" s="11">
        <f t="shared" si="8"/>
        <v>157500</v>
      </c>
      <c r="K44" s="4"/>
      <c r="L44" s="5"/>
    </row>
    <row r="45" spans="1:12" x14ac:dyDescent="0.25">
      <c r="A45" s="2" t="s">
        <v>30</v>
      </c>
      <c r="B45" s="11">
        <f>$B$14*B37</f>
        <v>3660</v>
      </c>
      <c r="C45" s="11">
        <f t="shared" ref="C45:E45" si="12">$B$14*C37</f>
        <v>0</v>
      </c>
      <c r="D45" s="11">
        <f t="shared" si="12"/>
        <v>0</v>
      </c>
      <c r="E45" s="11">
        <f t="shared" si="12"/>
        <v>0</v>
      </c>
      <c r="F45" s="11">
        <f t="shared" si="8"/>
        <v>3660</v>
      </c>
      <c r="K45" s="4"/>
      <c r="L45" s="5"/>
    </row>
    <row r="46" spans="1:12" x14ac:dyDescent="0.25">
      <c r="A46" s="2" t="s">
        <v>24</v>
      </c>
      <c r="B46" s="11">
        <f>SUM(B40:B45)</f>
        <v>212960</v>
      </c>
      <c r="C46" s="11">
        <f t="shared" ref="C46:E46" si="13">SUM(C40:C45)</f>
        <v>199320</v>
      </c>
      <c r="D46" s="11">
        <f t="shared" si="13"/>
        <v>191000</v>
      </c>
      <c r="E46" s="11">
        <f t="shared" si="13"/>
        <v>90000</v>
      </c>
      <c r="F46" s="14">
        <f>SUM(B46:E46)</f>
        <v>693280</v>
      </c>
      <c r="G46" s="12"/>
      <c r="K46" s="4"/>
      <c r="L46" s="5"/>
    </row>
    <row r="47" spans="1:12" x14ac:dyDescent="0.25">
      <c r="K47" s="4"/>
      <c r="L47" s="5"/>
    </row>
    <row r="48" spans="1:12" x14ac:dyDescent="0.25">
      <c r="K48" s="4"/>
      <c r="L48" s="5"/>
    </row>
    <row r="49" spans="11:12" x14ac:dyDescent="0.25">
      <c r="K49" s="4"/>
      <c r="L49" s="5"/>
    </row>
    <row r="50" spans="11:12" x14ac:dyDescent="0.25">
      <c r="K50" s="4"/>
      <c r="L50" s="5"/>
    </row>
    <row r="51" spans="11:12" x14ac:dyDescent="0.25">
      <c r="K51" s="4"/>
      <c r="L51" s="5"/>
    </row>
    <row r="52" spans="11:12" x14ac:dyDescent="0.25">
      <c r="K52" s="4"/>
      <c r="L52" s="5"/>
    </row>
    <row r="53" spans="11:12" x14ac:dyDescent="0.25">
      <c r="K53" s="4"/>
      <c r="L53" s="5"/>
    </row>
    <row r="54" spans="11:12" x14ac:dyDescent="0.25">
      <c r="K54" s="4"/>
      <c r="L54" s="5"/>
    </row>
    <row r="55" spans="11:12" x14ac:dyDescent="0.25">
      <c r="K55" s="4"/>
      <c r="L55" s="5"/>
    </row>
    <row r="56" spans="11:12" x14ac:dyDescent="0.25">
      <c r="K56" s="4"/>
      <c r="L56" s="5"/>
    </row>
    <row r="57" spans="11:12" x14ac:dyDescent="0.25">
      <c r="K57" s="4"/>
      <c r="L57" s="5"/>
    </row>
    <row r="58" spans="11:12" x14ac:dyDescent="0.25">
      <c r="K58" s="4"/>
      <c r="L58" s="5"/>
    </row>
    <row r="59" spans="11:12" x14ac:dyDescent="0.25">
      <c r="K59" s="4"/>
      <c r="L59" s="5"/>
    </row>
  </sheetData>
  <phoneticPr fontId="0" type="noConversion"/>
  <printOptions headings="1" gridLines="1" gridLinesSet="0"/>
  <pageMargins left="0.75" right="0.75" top="1" bottom="1" header="0.5" footer="0.5"/>
  <pageSetup scale="51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15"/>
  <sheetViews>
    <sheetView workbookViewId="0"/>
  </sheetViews>
  <sheetFormatPr defaultRowHeight="15" x14ac:dyDescent="0.25"/>
  <sheetData>
    <row r="1" spans="1:2" x14ac:dyDescent="0.25">
      <c r="A1">
        <v>1</v>
      </c>
    </row>
    <row r="2" spans="1:2" x14ac:dyDescent="0.25">
      <c r="A2" t="s">
        <v>41</v>
      </c>
    </row>
    <row r="3" spans="1:2" x14ac:dyDescent="0.25">
      <c r="A3">
        <v>1</v>
      </c>
    </row>
    <row r="4" spans="1:2" x14ac:dyDescent="0.25">
      <c r="A4">
        <v>2000</v>
      </c>
    </row>
    <row r="5" spans="1:2" x14ac:dyDescent="0.25">
      <c r="A5">
        <v>4000</v>
      </c>
    </row>
    <row r="6" spans="1:2" x14ac:dyDescent="0.25">
      <c r="A6">
        <v>400</v>
      </c>
    </row>
    <row r="8" spans="1:2" x14ac:dyDescent="0.25">
      <c r="A8" s="13"/>
      <c r="B8" s="13"/>
    </row>
    <row r="9" spans="1:2" x14ac:dyDescent="0.25">
      <c r="A9" t="s">
        <v>42</v>
      </c>
    </row>
    <row r="10" spans="1:2" x14ac:dyDescent="0.25">
      <c r="A10" t="s">
        <v>26</v>
      </c>
    </row>
    <row r="15" spans="1:2" x14ac:dyDescent="0.25">
      <c r="B15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 Report 1</vt:lpstr>
      <vt:lpstr>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Han</dc:creator>
  <cp:lastModifiedBy>Yi Han</cp:lastModifiedBy>
  <cp:lastPrinted>2003-06-25T17:52:36Z</cp:lastPrinted>
  <dcterms:created xsi:type="dcterms:W3CDTF">1997-08-23T19:52:44Z</dcterms:created>
  <dcterms:modified xsi:type="dcterms:W3CDTF">2017-10-08T22:54:22Z</dcterms:modified>
</cp:coreProperties>
</file>