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Yi Han\Google Drive\ops 255 lab improvement\Lab 1\"/>
    </mc:Choice>
  </mc:AlternateContent>
  <bookViews>
    <workbookView xWindow="0" yWindow="0" windowWidth="21570" windowHeight="8145" tabRatio="759" activeTab="3"/>
  </bookViews>
  <sheets>
    <sheet name="Unassigned Drivers" sheetId="15" r:id="rId1"/>
    <sheet name="Cal example" sheetId="27" r:id="rId2"/>
    <sheet name="Unassigned Drivers (2)" sheetId="28" r:id="rId3"/>
    <sheet name="XYZ" sheetId="29" r:id="rId4"/>
  </sheets>
  <definedNames>
    <definedName name="cars" localSheetId="2">#REF!</definedName>
    <definedName name="cars" localSheetId="3">#REF!</definedName>
    <definedName name="cars">#REF!</definedName>
  </definedNames>
  <calcPr calcId="152511"/>
</workbook>
</file>

<file path=xl/calcChain.xml><?xml version="1.0" encoding="utf-8"?>
<calcChain xmlns="http://schemas.openxmlformats.org/spreadsheetml/2006/main">
  <c r="B10" i="29" l="1"/>
  <c r="C10" i="29" s="1"/>
  <c r="B11" i="29"/>
  <c r="B12" i="29"/>
  <c r="B13" i="29"/>
  <c r="E24" i="28"/>
  <c r="E25" i="28"/>
  <c r="E26" i="28"/>
  <c r="E28" i="28"/>
  <c r="E29" i="28"/>
  <c r="E30" i="28"/>
  <c r="E32" i="28"/>
  <c r="E33" i="28"/>
  <c r="E34" i="28"/>
  <c r="E37" i="28"/>
  <c r="C11" i="29" l="1"/>
  <c r="C12" i="29"/>
  <c r="D10" i="29"/>
  <c r="G20" i="27"/>
  <c r="D11" i="29" l="1"/>
  <c r="D12" i="29"/>
  <c r="E10" i="29"/>
  <c r="C13" i="29"/>
  <c r="G5" i="27"/>
  <c r="G18" i="27" s="1"/>
  <c r="G6" i="27"/>
  <c r="G7" i="27"/>
  <c r="G8" i="27"/>
  <c r="G9" i="27"/>
  <c r="G10" i="27"/>
  <c r="G11" i="27"/>
  <c r="G12" i="27"/>
  <c r="G4" i="27"/>
  <c r="F10" i="29" l="1"/>
  <c r="E11" i="29"/>
  <c r="E12" i="29"/>
  <c r="D13" i="29"/>
  <c r="G15" i="27"/>
  <c r="G19" i="27"/>
  <c r="G16" i="27"/>
  <c r="G17" i="27"/>
  <c r="E13" i="29" l="1"/>
  <c r="F11" i="29"/>
  <c r="F13" i="29" s="1"/>
  <c r="F12" i="29"/>
  <c r="G10" i="29"/>
  <c r="I22" i="15"/>
  <c r="H22" i="15"/>
  <c r="I14" i="15"/>
  <c r="H14" i="15"/>
  <c r="G11" i="29" l="1"/>
  <c r="G12" i="29"/>
  <c r="H10" i="29"/>
  <c r="G13" i="29" l="1"/>
  <c r="I10" i="29"/>
  <c r="H11" i="29"/>
  <c r="H12" i="29"/>
  <c r="H13" i="29" l="1"/>
  <c r="J10" i="29"/>
  <c r="I11" i="29"/>
  <c r="I12" i="29"/>
  <c r="I13" i="29" l="1"/>
  <c r="J11" i="29"/>
  <c r="J13" i="29" s="1"/>
  <c r="J12" i="29"/>
  <c r="K10" i="29"/>
  <c r="K11" i="29" l="1"/>
  <c r="K12" i="29"/>
  <c r="L10" i="29"/>
  <c r="L11" i="29" l="1"/>
  <c r="L12" i="29"/>
  <c r="M10" i="29"/>
  <c r="K13" i="29"/>
  <c r="M12" i="29" l="1"/>
  <c r="B21" i="29" s="1"/>
  <c r="M11" i="29"/>
  <c r="L13" i="29"/>
  <c r="M13" i="29" l="1"/>
  <c r="B17" i="29" s="1"/>
  <c r="B19" i="29"/>
</calcChain>
</file>

<file path=xl/sharedStrings.xml><?xml version="1.0" encoding="utf-8"?>
<sst xmlns="http://schemas.openxmlformats.org/spreadsheetml/2006/main" count="177" uniqueCount="100">
  <si>
    <t>Driver</t>
  </si>
  <si>
    <t>Team</t>
  </si>
  <si>
    <t>Sauber</t>
  </si>
  <si>
    <t>Stewart</t>
  </si>
  <si>
    <t>McLaren</t>
  </si>
  <si>
    <t>Arrows</t>
  </si>
  <si>
    <t>Benetton</t>
  </si>
  <si>
    <t>Jordan</t>
  </si>
  <si>
    <t>Ferrari</t>
  </si>
  <si>
    <t>Prost</t>
  </si>
  <si>
    <t>Williams</t>
  </si>
  <si>
    <t>Points</t>
  </si>
  <si>
    <t>Pos.</t>
  </si>
  <si>
    <t>Start</t>
  </si>
  <si>
    <t>No.</t>
  </si>
  <si>
    <t>Laps</t>
  </si>
  <si>
    <t>Winnings</t>
  </si>
  <si>
    <t>Status</t>
  </si>
  <si>
    <t>Chevrolet</t>
  </si>
  <si>
    <t>Running</t>
  </si>
  <si>
    <t>Ford</t>
  </si>
  <si>
    <t>Pontiac</t>
  </si>
  <si>
    <t>Kevin Lepage</t>
  </si>
  <si>
    <t>Make</t>
  </si>
  <si>
    <t>These drivers need to be assigned to a set of results</t>
  </si>
  <si>
    <t>Engines</t>
  </si>
  <si>
    <t>Chassis</t>
  </si>
  <si>
    <t>Crew</t>
  </si>
  <si>
    <t>Approximate Costs:</t>
  </si>
  <si>
    <t>Engine</t>
  </si>
  <si>
    <t>Moeroa Butland</t>
  </si>
  <si>
    <t>Toyota</t>
  </si>
  <si>
    <t>Scratched</t>
  </si>
  <si>
    <t>Winnie Wong</t>
  </si>
  <si>
    <t>Shakil Zaman</t>
  </si>
  <si>
    <t>Missing</t>
  </si>
  <si>
    <t>Hamish Judson</t>
  </si>
  <si>
    <t>Arrested</t>
  </si>
  <si>
    <t>Parizad Dantra</t>
  </si>
  <si>
    <t>Mercedes</t>
  </si>
  <si>
    <t>Sailing</t>
  </si>
  <si>
    <t>Angela Ho</t>
  </si>
  <si>
    <t>Lisa Madgwick</t>
  </si>
  <si>
    <t>Namali Gunawardena</t>
  </si>
  <si>
    <t>Tom Parker</t>
  </si>
  <si>
    <t>Volksvagen</t>
  </si>
  <si>
    <t>Joy Francisco</t>
  </si>
  <si>
    <t>Mitsubishi</t>
  </si>
  <si>
    <t>Camel</t>
  </si>
  <si>
    <t>Go-Kart</t>
  </si>
  <si>
    <t>Rick-Shaw 2000</t>
  </si>
  <si>
    <t>Crashed</t>
  </si>
  <si>
    <t>Sleeping</t>
  </si>
  <si>
    <t>Destroyed</t>
  </si>
  <si>
    <t>Running Behind</t>
  </si>
  <si>
    <t>Disappeared</t>
  </si>
  <si>
    <t>KZ 38</t>
  </si>
  <si>
    <t>Campbell Steven</t>
  </si>
  <si>
    <t xml:space="preserve">STAT </t>
  </si>
  <si>
    <t>Budget</t>
  </si>
  <si>
    <r>
      <t xml:space="preserve">Assuming all teams have two drivers, based on the information given in this worksheet, calculate required </t>
    </r>
    <r>
      <rPr>
        <sz val="10"/>
        <color theme="3" tint="0.39997558519241921"/>
        <rFont val="Arial"/>
        <family val="2"/>
      </rPr>
      <t>items</t>
    </r>
    <r>
      <rPr>
        <sz val="10"/>
        <rFont val="Arial"/>
        <family val="2"/>
      </rPr>
      <t xml:space="preserve">. </t>
    </r>
  </si>
  <si>
    <t>Known Info</t>
  </si>
  <si>
    <t>Average Budget</t>
  </si>
  <si>
    <t>Min Budget</t>
  </si>
  <si>
    <t>Max Budget</t>
  </si>
  <si>
    <t>2nd Highest</t>
  </si>
  <si>
    <t>2nd Lowest</t>
  </si>
  <si>
    <t>No. Driver</t>
  </si>
  <si>
    <t>STAT</t>
  </si>
  <si>
    <t>No.of team need more than 83 mil</t>
  </si>
  <si>
    <t>No. Winning over 125000</t>
  </si>
  <si>
    <t>Average points</t>
  </si>
  <si>
    <t>Max points</t>
  </si>
  <si>
    <t>Total winning</t>
  </si>
  <si>
    <t>Terry Labonte</t>
  </si>
  <si>
    <t>Wally Dallenbach Jr</t>
  </si>
  <si>
    <t>Jerry Nadeau</t>
  </si>
  <si>
    <t>Calculate required Items</t>
  </si>
  <si>
    <t>Total Cost</t>
  </si>
  <si>
    <t>Total Reveune</t>
  </si>
  <si>
    <t>Total Profit</t>
  </si>
  <si>
    <t>Profit</t>
  </si>
  <si>
    <t>Cost</t>
  </si>
  <si>
    <t>Reveune</t>
  </si>
  <si>
    <t>Sales</t>
  </si>
  <si>
    <t>Dec</t>
  </si>
  <si>
    <t>Nov</t>
  </si>
  <si>
    <t>Oct</t>
  </si>
  <si>
    <t>Sep</t>
  </si>
  <si>
    <t>Aug</t>
  </si>
  <si>
    <t>Jul</t>
  </si>
  <si>
    <t>Jun</t>
  </si>
  <si>
    <t>May</t>
  </si>
  <si>
    <t>Apr</t>
  </si>
  <si>
    <t>Mar</t>
  </si>
  <si>
    <t>Feb</t>
  </si>
  <si>
    <t>Jan</t>
  </si>
  <si>
    <t>Initial Sales</t>
  </si>
  <si>
    <t>Increase</t>
  </si>
  <si>
    <t>XYZ Stat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</si>
</sst>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&quot;$&quot;#,##0"/>
    <numFmt numFmtId="165" formatCode="_(&quot;$&quot;* #,##0_);_(&quot;$&quot;* \(#,##0\);_(&quot;$&quot;* &quot;-&quot;??_);_(@_)"/>
  </numFmts>
  <fonts count="5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3" tint="0.3999755851924192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" fillId="0" borderId="0"/>
  </cellStyleXfs>
  <cellXfs count="22">
    <xf numFmtId="0" fontId="0" fillId="0" borderId="0" xfId="0"/>
    <xf numFmtId="0" fontId="2" fillId="0" borderId="0" xfId="0" applyFont="1" applyFill="1" applyAlignment="1">
      <alignment wrapText="1"/>
    </xf>
    <xf numFmtId="0" fontId="3" fillId="0" borderId="0" xfId="0" applyFont="1"/>
    <xf numFmtId="164" fontId="0" fillId="0" borderId="0" xfId="0" applyNumberFormat="1"/>
    <xf numFmtId="0" fontId="1" fillId="0" borderId="0" xfId="0" applyFont="1"/>
    <xf numFmtId="0" fontId="1" fillId="3" borderId="0" xfId="0" applyFont="1" applyFill="1"/>
    <xf numFmtId="0" fontId="0" fillId="2" borderId="0" xfId="0" applyFill="1"/>
    <xf numFmtId="165" fontId="0" fillId="2" borderId="0" xfId="1" applyNumberFormat="1" applyFont="1" applyFill="1"/>
    <xf numFmtId="165" fontId="0" fillId="0" borderId="0" xfId="0" applyNumberFormat="1"/>
    <xf numFmtId="165" fontId="0" fillId="0" borderId="0" xfId="1" applyNumberFormat="1" applyFont="1"/>
    <xf numFmtId="0" fontId="1" fillId="0" borderId="0" xfId="2"/>
    <xf numFmtId="0" fontId="1" fillId="0" borderId="0" xfId="2" applyFont="1"/>
    <xf numFmtId="0" fontId="1" fillId="3" borderId="0" xfId="2" applyFont="1" applyFill="1"/>
    <xf numFmtId="0" fontId="3" fillId="0" borderId="0" xfId="2" applyFont="1"/>
    <xf numFmtId="164" fontId="1" fillId="0" borderId="0" xfId="2" applyNumberFormat="1"/>
    <xf numFmtId="0" fontId="1" fillId="3" borderId="0" xfId="2" applyFont="1" applyFill="1" applyAlignment="1">
      <alignment wrapText="1"/>
    </xf>
    <xf numFmtId="0" fontId="3" fillId="0" borderId="0" xfId="2" applyFont="1" applyFill="1" applyAlignment="1">
      <alignment wrapText="1"/>
    </xf>
    <xf numFmtId="165" fontId="1" fillId="0" borderId="0" xfId="2" applyNumberFormat="1"/>
    <xf numFmtId="0" fontId="1" fillId="4" borderId="0" xfId="2" applyFont="1" applyFill="1"/>
    <xf numFmtId="0" fontId="1" fillId="2" borderId="0" xfId="2" applyFill="1"/>
    <xf numFmtId="0" fontId="1" fillId="2" borderId="0" xfId="2" applyNumberFormat="1" applyFill="1"/>
    <xf numFmtId="44" fontId="0" fillId="2" borderId="0" xfId="1" applyFont="1" applyFill="1"/>
  </cellXfs>
  <cellStyles count="3">
    <cellStyle name="Currency" xfId="1" builtinId="4"/>
    <cellStyle name="Normal" xfId="0" builtinId="0"/>
    <cellStyle name="Normal 2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9"/>
  </sheetPr>
  <dimension ref="B3:J22"/>
  <sheetViews>
    <sheetView workbookViewId="0">
      <selection activeCell="B25" sqref="B25"/>
    </sheetView>
  </sheetViews>
  <sheetFormatPr defaultRowHeight="12.75" x14ac:dyDescent="0.2"/>
  <cols>
    <col min="5" max="5" width="17.7109375" bestFit="1" customWidth="1"/>
    <col min="6" max="6" width="14.5703125" bestFit="1" customWidth="1"/>
    <col min="9" max="9" width="11.140625" bestFit="1" customWidth="1"/>
    <col min="10" max="10" width="14.140625" bestFit="1" customWidth="1"/>
  </cols>
  <sheetData>
    <row r="3" spans="2:10" x14ac:dyDescent="0.2">
      <c r="B3" s="2" t="s">
        <v>24</v>
      </c>
    </row>
    <row r="6" spans="2:10" x14ac:dyDescent="0.2">
      <c r="B6" s="1" t="s">
        <v>12</v>
      </c>
      <c r="C6" s="1" t="s">
        <v>13</v>
      </c>
      <c r="D6" s="1" t="s">
        <v>14</v>
      </c>
      <c r="E6" s="1" t="s">
        <v>0</v>
      </c>
      <c r="F6" s="1" t="s">
        <v>23</v>
      </c>
      <c r="G6" s="1" t="s">
        <v>15</v>
      </c>
      <c r="H6" s="1" t="s">
        <v>11</v>
      </c>
      <c r="I6" s="1" t="s">
        <v>16</v>
      </c>
      <c r="J6" s="1" t="s">
        <v>17</v>
      </c>
    </row>
    <row r="7" spans="2:10" x14ac:dyDescent="0.2">
      <c r="B7">
        <v>13</v>
      </c>
      <c r="C7">
        <v>14</v>
      </c>
      <c r="D7">
        <v>16</v>
      </c>
      <c r="E7" t="s">
        <v>22</v>
      </c>
      <c r="F7" t="s">
        <v>20</v>
      </c>
      <c r="G7">
        <v>200</v>
      </c>
      <c r="H7">
        <v>124</v>
      </c>
      <c r="I7" s="3">
        <v>129009</v>
      </c>
      <c r="J7" t="s">
        <v>19</v>
      </c>
    </row>
    <row r="8" spans="2:10" x14ac:dyDescent="0.2">
      <c r="B8">
        <v>14</v>
      </c>
      <c r="C8">
        <v>33</v>
      </c>
      <c r="D8">
        <v>2</v>
      </c>
      <c r="E8" t="s">
        <v>30</v>
      </c>
      <c r="F8" t="s">
        <v>31</v>
      </c>
      <c r="G8">
        <v>200</v>
      </c>
      <c r="H8">
        <v>100</v>
      </c>
      <c r="I8" s="3">
        <v>150000</v>
      </c>
      <c r="J8" t="s">
        <v>32</v>
      </c>
    </row>
    <row r="9" spans="2:10" x14ac:dyDescent="0.2">
      <c r="B9">
        <v>15</v>
      </c>
      <c r="C9">
        <v>44</v>
      </c>
      <c r="D9">
        <v>44</v>
      </c>
      <c r="E9" t="s">
        <v>33</v>
      </c>
      <c r="F9" t="s">
        <v>39</v>
      </c>
      <c r="G9">
        <v>200</v>
      </c>
      <c r="H9">
        <v>198</v>
      </c>
      <c r="I9" s="3">
        <v>143000</v>
      </c>
      <c r="J9" t="s">
        <v>32</v>
      </c>
    </row>
    <row r="10" spans="2:10" x14ac:dyDescent="0.2">
      <c r="B10">
        <v>16</v>
      </c>
      <c r="C10">
        <v>55</v>
      </c>
      <c r="D10">
        <v>45</v>
      </c>
      <c r="E10" t="s">
        <v>57</v>
      </c>
      <c r="F10" t="s">
        <v>21</v>
      </c>
      <c r="G10">
        <v>200</v>
      </c>
      <c r="H10">
        <v>200</v>
      </c>
      <c r="I10" s="3">
        <v>135600</v>
      </c>
      <c r="J10" t="s">
        <v>32</v>
      </c>
    </row>
    <row r="11" spans="2:10" x14ac:dyDescent="0.2">
      <c r="B11">
        <v>17</v>
      </c>
      <c r="C11">
        <v>12</v>
      </c>
      <c r="D11">
        <v>40</v>
      </c>
      <c r="E11" t="s">
        <v>34</v>
      </c>
      <c r="F11" t="s">
        <v>20</v>
      </c>
      <c r="G11">
        <v>200</v>
      </c>
      <c r="H11">
        <v>10</v>
      </c>
      <c r="I11" s="3">
        <v>123</v>
      </c>
      <c r="J11" t="s">
        <v>35</v>
      </c>
    </row>
    <row r="12" spans="2:10" x14ac:dyDescent="0.2">
      <c r="B12">
        <v>18</v>
      </c>
      <c r="C12">
        <v>15</v>
      </c>
      <c r="D12">
        <v>23</v>
      </c>
      <c r="E12" t="s">
        <v>36</v>
      </c>
      <c r="F12" t="s">
        <v>18</v>
      </c>
      <c r="G12">
        <v>200</v>
      </c>
      <c r="H12">
        <v>234</v>
      </c>
      <c r="I12" s="3">
        <v>15000000</v>
      </c>
      <c r="J12" t="s">
        <v>37</v>
      </c>
    </row>
    <row r="13" spans="2:10" x14ac:dyDescent="0.2">
      <c r="B13">
        <v>19</v>
      </c>
      <c r="C13">
        <v>3</v>
      </c>
      <c r="D13">
        <v>8</v>
      </c>
      <c r="E13" t="s">
        <v>38</v>
      </c>
      <c r="F13" t="s">
        <v>56</v>
      </c>
      <c r="G13">
        <v>200</v>
      </c>
      <c r="H13">
        <v>0</v>
      </c>
      <c r="I13" s="3">
        <v>0</v>
      </c>
      <c r="J13" t="s">
        <v>40</v>
      </c>
    </row>
    <row r="14" spans="2:10" x14ac:dyDescent="0.2">
      <c r="F14" s="4" t="s">
        <v>58</v>
      </c>
      <c r="H14">
        <f>SUM(H7:H13)</f>
        <v>866</v>
      </c>
      <c r="I14" s="3">
        <f>AVERAGE(I7:I13)</f>
        <v>2222533.1428571427</v>
      </c>
    </row>
    <row r="15" spans="2:10" x14ac:dyDescent="0.2">
      <c r="B15">
        <v>18</v>
      </c>
      <c r="C15">
        <v>15</v>
      </c>
      <c r="D15">
        <v>23</v>
      </c>
      <c r="E15" t="s">
        <v>36</v>
      </c>
      <c r="F15" t="s">
        <v>18</v>
      </c>
      <c r="G15">
        <v>200</v>
      </c>
      <c r="H15">
        <v>234</v>
      </c>
      <c r="I15" s="3">
        <v>15000000</v>
      </c>
      <c r="J15" t="s">
        <v>37</v>
      </c>
    </row>
    <row r="16" spans="2:10" x14ac:dyDescent="0.2">
      <c r="B16">
        <v>19</v>
      </c>
      <c r="C16">
        <v>3</v>
      </c>
      <c r="D16">
        <v>8</v>
      </c>
      <c r="E16" t="s">
        <v>38</v>
      </c>
      <c r="F16" t="s">
        <v>56</v>
      </c>
      <c r="G16">
        <v>200</v>
      </c>
      <c r="H16">
        <v>0</v>
      </c>
      <c r="I16" s="3">
        <v>0</v>
      </c>
      <c r="J16" t="s">
        <v>40</v>
      </c>
    </row>
    <row r="17" spans="2:10" x14ac:dyDescent="0.2">
      <c r="B17">
        <v>20</v>
      </c>
      <c r="C17">
        <v>30</v>
      </c>
      <c r="D17">
        <v>90</v>
      </c>
      <c r="E17" t="s">
        <v>41</v>
      </c>
      <c r="F17" t="s">
        <v>47</v>
      </c>
      <c r="G17">
        <v>200</v>
      </c>
      <c r="H17">
        <v>344</v>
      </c>
      <c r="I17" s="3">
        <v>4234</v>
      </c>
      <c r="J17" t="s">
        <v>51</v>
      </c>
    </row>
    <row r="18" spans="2:10" x14ac:dyDescent="0.2">
      <c r="B18">
        <v>21</v>
      </c>
      <c r="C18">
        <v>31</v>
      </c>
      <c r="D18">
        <v>70</v>
      </c>
      <c r="E18" t="s">
        <v>42</v>
      </c>
      <c r="F18" t="s">
        <v>48</v>
      </c>
      <c r="G18">
        <v>200</v>
      </c>
      <c r="H18">
        <v>34</v>
      </c>
      <c r="I18" s="3">
        <v>2342</v>
      </c>
      <c r="J18" t="s">
        <v>52</v>
      </c>
    </row>
    <row r="19" spans="2:10" x14ac:dyDescent="0.2">
      <c r="B19">
        <v>22</v>
      </c>
      <c r="C19">
        <v>32</v>
      </c>
      <c r="D19">
        <v>66</v>
      </c>
      <c r="E19" t="s">
        <v>43</v>
      </c>
      <c r="F19" t="s">
        <v>49</v>
      </c>
      <c r="G19">
        <v>200</v>
      </c>
      <c r="H19">
        <v>234</v>
      </c>
      <c r="I19" s="3">
        <v>353</v>
      </c>
      <c r="J19" t="s">
        <v>53</v>
      </c>
    </row>
    <row r="20" spans="2:10" x14ac:dyDescent="0.2">
      <c r="B20">
        <v>23</v>
      </c>
      <c r="C20">
        <v>56</v>
      </c>
      <c r="D20">
        <v>77</v>
      </c>
      <c r="E20" t="s">
        <v>44</v>
      </c>
      <c r="F20" t="s">
        <v>45</v>
      </c>
      <c r="G20">
        <v>200</v>
      </c>
      <c r="H20">
        <v>34</v>
      </c>
      <c r="I20" s="3">
        <v>453</v>
      </c>
      <c r="J20" t="s">
        <v>54</v>
      </c>
    </row>
    <row r="21" spans="2:10" x14ac:dyDescent="0.2">
      <c r="B21">
        <v>24</v>
      </c>
      <c r="C21">
        <v>70</v>
      </c>
      <c r="D21">
        <v>88</v>
      </c>
      <c r="E21" t="s">
        <v>46</v>
      </c>
      <c r="F21" t="s">
        <v>50</v>
      </c>
      <c r="G21">
        <v>200</v>
      </c>
      <c r="H21">
        <v>3</v>
      </c>
      <c r="I21" s="3">
        <v>53</v>
      </c>
      <c r="J21" t="s">
        <v>55</v>
      </c>
    </row>
    <row r="22" spans="2:10" x14ac:dyDescent="0.2">
      <c r="F22" s="4" t="s">
        <v>58</v>
      </c>
      <c r="H22">
        <f>SUM(H15:H21)</f>
        <v>883</v>
      </c>
      <c r="I22" s="3">
        <f>AVERAGE(I15:I21)</f>
        <v>2143919.2857142859</v>
      </c>
    </row>
  </sheetData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0"/>
  <sheetViews>
    <sheetView workbookViewId="0">
      <selection activeCell="G19" sqref="G19"/>
    </sheetView>
  </sheetViews>
  <sheetFormatPr defaultRowHeight="12.75" x14ac:dyDescent="0.2"/>
  <cols>
    <col min="6" max="6" width="29.7109375" bestFit="1" customWidth="1"/>
    <col min="7" max="7" width="18.7109375" bestFit="1" customWidth="1"/>
    <col min="11" max="11" width="14" bestFit="1" customWidth="1"/>
  </cols>
  <sheetData>
    <row r="1" spans="2:11" x14ac:dyDescent="0.2">
      <c r="B1" s="4" t="s">
        <v>60</v>
      </c>
    </row>
    <row r="3" spans="2:11" x14ac:dyDescent="0.2">
      <c r="B3" t="s">
        <v>1</v>
      </c>
      <c r="C3" t="s">
        <v>25</v>
      </c>
      <c r="D3" t="s">
        <v>26</v>
      </c>
      <c r="E3" t="s">
        <v>27</v>
      </c>
      <c r="F3" s="4" t="s">
        <v>67</v>
      </c>
      <c r="G3" s="5" t="s">
        <v>59</v>
      </c>
      <c r="J3" s="4" t="s">
        <v>61</v>
      </c>
    </row>
    <row r="4" spans="2:11" x14ac:dyDescent="0.2">
      <c r="B4" t="s">
        <v>8</v>
      </c>
      <c r="C4">
        <v>65</v>
      </c>
      <c r="D4">
        <v>15</v>
      </c>
      <c r="E4">
        <v>64</v>
      </c>
      <c r="F4" s="6">
        <v>2</v>
      </c>
      <c r="G4" s="8">
        <f>C4*$K$6+D4*$K$7+E4*$K$8+F4*$K$9</f>
        <v>114550000</v>
      </c>
      <c r="J4" s="4" t="s">
        <v>0</v>
      </c>
      <c r="K4" s="6">
        <v>2</v>
      </c>
    </row>
    <row r="5" spans="2:11" ht="12.75" customHeight="1" x14ac:dyDescent="0.2">
      <c r="B5" t="s">
        <v>4</v>
      </c>
      <c r="C5">
        <v>55</v>
      </c>
      <c r="D5">
        <v>12</v>
      </c>
      <c r="E5">
        <v>56</v>
      </c>
      <c r="F5" s="6">
        <v>2</v>
      </c>
      <c r="G5" s="8">
        <f t="shared" ref="G5:G12" si="0">C5*$K$6+D5*$K$7+E5*$K$8+F5*$K$9</f>
        <v>95450000</v>
      </c>
      <c r="J5" t="s">
        <v>28</v>
      </c>
    </row>
    <row r="6" spans="2:11" x14ac:dyDescent="0.2">
      <c r="B6" t="s">
        <v>7</v>
      </c>
      <c r="C6">
        <v>35</v>
      </c>
      <c r="D6">
        <v>16</v>
      </c>
      <c r="E6">
        <v>43</v>
      </c>
      <c r="F6" s="6">
        <v>2</v>
      </c>
      <c r="G6" s="8">
        <f t="shared" si="0"/>
        <v>87475000</v>
      </c>
      <c r="J6" t="s">
        <v>29</v>
      </c>
      <c r="K6" s="7">
        <v>950000</v>
      </c>
    </row>
    <row r="7" spans="2:11" x14ac:dyDescent="0.2">
      <c r="B7" t="s">
        <v>3</v>
      </c>
      <c r="C7">
        <v>28</v>
      </c>
      <c r="D7">
        <v>8</v>
      </c>
      <c r="E7">
        <v>47</v>
      </c>
      <c r="F7" s="6">
        <v>2</v>
      </c>
      <c r="G7" s="8">
        <f t="shared" si="0"/>
        <v>57125000</v>
      </c>
      <c r="J7" t="s">
        <v>26</v>
      </c>
      <c r="K7" s="7">
        <v>3000000</v>
      </c>
    </row>
    <row r="8" spans="2:11" x14ac:dyDescent="0.2">
      <c r="B8" t="s">
        <v>10</v>
      </c>
      <c r="C8">
        <v>44</v>
      </c>
      <c r="D8">
        <v>12</v>
      </c>
      <c r="E8">
        <v>67</v>
      </c>
      <c r="F8" s="6">
        <v>2</v>
      </c>
      <c r="G8" s="8">
        <f t="shared" si="0"/>
        <v>85825000</v>
      </c>
      <c r="J8" t="s">
        <v>27</v>
      </c>
      <c r="K8" s="7">
        <v>75000</v>
      </c>
    </row>
    <row r="9" spans="2:11" x14ac:dyDescent="0.2">
      <c r="B9" t="s">
        <v>6</v>
      </c>
      <c r="C9">
        <v>38</v>
      </c>
      <c r="D9">
        <v>6</v>
      </c>
      <c r="E9">
        <v>34</v>
      </c>
      <c r="F9" s="6">
        <v>2</v>
      </c>
      <c r="G9" s="8">
        <f t="shared" si="0"/>
        <v>59650000</v>
      </c>
      <c r="J9" t="s">
        <v>0</v>
      </c>
      <c r="K9" s="7">
        <v>1500000</v>
      </c>
    </row>
    <row r="10" spans="2:11" x14ac:dyDescent="0.2">
      <c r="B10" t="s">
        <v>9</v>
      </c>
      <c r="C10">
        <v>22</v>
      </c>
      <c r="D10">
        <v>3</v>
      </c>
      <c r="E10">
        <v>45</v>
      </c>
      <c r="F10" s="6">
        <v>2</v>
      </c>
      <c r="G10" s="8">
        <f t="shared" si="0"/>
        <v>36275000</v>
      </c>
    </row>
    <row r="11" spans="2:11" x14ac:dyDescent="0.2">
      <c r="B11" t="s">
        <v>2</v>
      </c>
      <c r="C11">
        <v>4</v>
      </c>
      <c r="D11">
        <v>5</v>
      </c>
      <c r="E11">
        <v>22</v>
      </c>
      <c r="F11" s="6">
        <v>2</v>
      </c>
      <c r="G11" s="8">
        <f t="shared" si="0"/>
        <v>23450000</v>
      </c>
    </row>
    <row r="12" spans="2:11" x14ac:dyDescent="0.2">
      <c r="B12" t="s">
        <v>5</v>
      </c>
      <c r="C12">
        <v>6</v>
      </c>
      <c r="D12">
        <v>3</v>
      </c>
      <c r="E12">
        <v>17</v>
      </c>
      <c r="F12" s="6">
        <v>2</v>
      </c>
      <c r="G12" s="8">
        <f t="shared" si="0"/>
        <v>18975000</v>
      </c>
    </row>
    <row r="14" spans="2:11" x14ac:dyDescent="0.2">
      <c r="F14" s="4" t="s">
        <v>68</v>
      </c>
    </row>
    <row r="15" spans="2:11" x14ac:dyDescent="0.2">
      <c r="F15" s="5" t="s">
        <v>62</v>
      </c>
      <c r="G15" s="8">
        <f>AVERAGE($G$4:$G$12)</f>
        <v>64308333.333333336</v>
      </c>
    </row>
    <row r="16" spans="2:11" x14ac:dyDescent="0.2">
      <c r="F16" s="5" t="s">
        <v>63</v>
      </c>
      <c r="G16" s="8">
        <f>MIN($G$4:$G$12)</f>
        <v>18975000</v>
      </c>
    </row>
    <row r="17" spans="6:7" x14ac:dyDescent="0.2">
      <c r="F17" s="5" t="s">
        <v>64</v>
      </c>
      <c r="G17" s="8">
        <f>MAX($G$4:$G$12)</f>
        <v>114550000</v>
      </c>
    </row>
    <row r="18" spans="6:7" x14ac:dyDescent="0.2">
      <c r="F18" s="5" t="s">
        <v>65</v>
      </c>
      <c r="G18" s="9">
        <f>LARGE($G$4:$G$12,2)</f>
        <v>95450000</v>
      </c>
    </row>
    <row r="19" spans="6:7" x14ac:dyDescent="0.2">
      <c r="F19" s="5" t="s">
        <v>66</v>
      </c>
      <c r="G19" s="9">
        <f>SMALL($G$4:$G$12,2)</f>
        <v>23450000</v>
      </c>
    </row>
    <row r="20" spans="6:7" x14ac:dyDescent="0.2">
      <c r="F20" s="5" t="s">
        <v>69</v>
      </c>
      <c r="G20">
        <f>COUNTIF(G4:G12,"&gt;83000000")</f>
        <v>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39"/>
  <sheetViews>
    <sheetView zoomScale="80" zoomScaleNormal="80" workbookViewId="0">
      <selection activeCell="E37" sqref="E37"/>
    </sheetView>
  </sheetViews>
  <sheetFormatPr defaultRowHeight="12.75" x14ac:dyDescent="0.2"/>
  <cols>
    <col min="1" max="1" width="9.140625" style="10"/>
    <col min="2" max="2" width="11" style="10" customWidth="1"/>
    <col min="3" max="3" width="23.42578125" style="10" bestFit="1" customWidth="1"/>
    <col min="4" max="4" width="9.140625" style="10"/>
    <col min="5" max="5" width="17.7109375" style="10" bestFit="1" customWidth="1"/>
    <col min="6" max="6" width="14.5703125" style="10" bestFit="1" customWidth="1"/>
    <col min="7" max="8" width="9.140625" style="10"/>
    <col min="9" max="9" width="12" style="10" bestFit="1" customWidth="1"/>
    <col min="10" max="10" width="14.140625" style="10" bestFit="1" customWidth="1"/>
    <col min="11" max="11" width="9.140625" style="10"/>
    <col min="12" max="12" width="9.42578125" style="10" bestFit="1" customWidth="1"/>
    <col min="13" max="13" width="14.5703125" style="10" bestFit="1" customWidth="1"/>
    <col min="14" max="16384" width="9.140625" style="10"/>
  </cols>
  <sheetData>
    <row r="3" spans="2:10" x14ac:dyDescent="0.2">
      <c r="B3" s="13" t="s">
        <v>77</v>
      </c>
    </row>
    <row r="6" spans="2:10" ht="15" customHeight="1" x14ac:dyDescent="0.2">
      <c r="B6" s="16" t="s">
        <v>12</v>
      </c>
      <c r="C6" s="16" t="s">
        <v>13</v>
      </c>
      <c r="D6" s="16" t="s">
        <v>14</v>
      </c>
      <c r="E6" s="16" t="s">
        <v>0</v>
      </c>
      <c r="F6" s="16" t="s">
        <v>23</v>
      </c>
      <c r="G6" s="16" t="s">
        <v>15</v>
      </c>
      <c r="H6" s="16" t="s">
        <v>11</v>
      </c>
      <c r="I6" s="16" t="s">
        <v>16</v>
      </c>
      <c r="J6" s="16" t="s">
        <v>17</v>
      </c>
    </row>
    <row r="7" spans="2:10" x14ac:dyDescent="0.2">
      <c r="B7" s="10">
        <v>11</v>
      </c>
      <c r="C7" s="10">
        <v>25</v>
      </c>
      <c r="D7" s="10">
        <v>9</v>
      </c>
      <c r="E7" s="10" t="s">
        <v>76</v>
      </c>
      <c r="F7" s="10" t="s">
        <v>20</v>
      </c>
      <c r="G7" s="10">
        <v>200</v>
      </c>
      <c r="H7" s="10">
        <v>130</v>
      </c>
      <c r="I7" s="14">
        <v>144206</v>
      </c>
      <c r="J7" s="10" t="s">
        <v>19</v>
      </c>
    </row>
    <row r="8" spans="2:10" x14ac:dyDescent="0.2">
      <c r="B8" s="10">
        <v>12</v>
      </c>
      <c r="C8" s="10">
        <v>34</v>
      </c>
      <c r="D8" s="10">
        <v>25</v>
      </c>
      <c r="E8" s="10" t="s">
        <v>75</v>
      </c>
      <c r="F8" s="10" t="s">
        <v>18</v>
      </c>
      <c r="G8" s="10">
        <v>200</v>
      </c>
      <c r="H8" s="10">
        <v>127</v>
      </c>
      <c r="I8" s="14">
        <v>128156</v>
      </c>
      <c r="J8" s="10" t="s">
        <v>19</v>
      </c>
    </row>
    <row r="9" spans="2:10" x14ac:dyDescent="0.2">
      <c r="B9" s="10">
        <v>13</v>
      </c>
      <c r="C9" s="10">
        <v>2</v>
      </c>
      <c r="D9" s="10">
        <v>5</v>
      </c>
      <c r="E9" s="10" t="s">
        <v>74</v>
      </c>
      <c r="F9" s="10" t="s">
        <v>18</v>
      </c>
      <c r="G9" s="10">
        <v>200</v>
      </c>
      <c r="H9" s="10">
        <v>129</v>
      </c>
      <c r="I9" s="14">
        <v>116005</v>
      </c>
      <c r="J9" s="10" t="s">
        <v>19</v>
      </c>
    </row>
    <row r="10" spans="2:10" x14ac:dyDescent="0.2">
      <c r="B10" s="10">
        <v>13</v>
      </c>
      <c r="C10" s="10">
        <v>14</v>
      </c>
      <c r="D10" s="10">
        <v>16</v>
      </c>
      <c r="E10" s="10" t="s">
        <v>22</v>
      </c>
      <c r="F10" s="10" t="s">
        <v>20</v>
      </c>
      <c r="G10" s="10">
        <v>200</v>
      </c>
      <c r="H10" s="10">
        <v>124</v>
      </c>
      <c r="I10" s="14">
        <v>129009</v>
      </c>
      <c r="J10" s="10" t="s">
        <v>19</v>
      </c>
    </row>
    <row r="11" spans="2:10" x14ac:dyDescent="0.2">
      <c r="B11" s="10">
        <v>14</v>
      </c>
      <c r="C11" s="10">
        <v>33</v>
      </c>
      <c r="D11" s="10">
        <v>2</v>
      </c>
      <c r="E11" s="10" t="s">
        <v>30</v>
      </c>
      <c r="F11" s="10" t="s">
        <v>31</v>
      </c>
      <c r="G11" s="10">
        <v>200</v>
      </c>
      <c r="H11" s="10">
        <v>100</v>
      </c>
      <c r="I11" s="14">
        <v>150000</v>
      </c>
      <c r="J11" s="10" t="s">
        <v>32</v>
      </c>
    </row>
    <row r="12" spans="2:10" x14ac:dyDescent="0.2">
      <c r="B12" s="10">
        <v>15</v>
      </c>
      <c r="C12" s="10">
        <v>44</v>
      </c>
      <c r="D12" s="10">
        <v>44</v>
      </c>
      <c r="E12" s="10" t="s">
        <v>33</v>
      </c>
      <c r="F12" s="10" t="s">
        <v>39</v>
      </c>
      <c r="G12" s="10">
        <v>200</v>
      </c>
      <c r="H12" s="10">
        <v>198</v>
      </c>
      <c r="I12" s="14">
        <v>143000</v>
      </c>
      <c r="J12" s="10" t="s">
        <v>32</v>
      </c>
    </row>
    <row r="13" spans="2:10" x14ac:dyDescent="0.2">
      <c r="B13" s="10">
        <v>16</v>
      </c>
      <c r="C13" s="10">
        <v>55</v>
      </c>
      <c r="D13" s="10">
        <v>45</v>
      </c>
      <c r="E13" s="10" t="s">
        <v>57</v>
      </c>
      <c r="F13" s="11" t="s">
        <v>31</v>
      </c>
      <c r="G13" s="10">
        <v>200</v>
      </c>
      <c r="H13" s="10">
        <v>200</v>
      </c>
      <c r="I13" s="14">
        <v>135600</v>
      </c>
      <c r="J13" s="10" t="s">
        <v>32</v>
      </c>
    </row>
    <row r="14" spans="2:10" x14ac:dyDescent="0.2">
      <c r="B14" s="10">
        <v>17</v>
      </c>
      <c r="C14" s="10">
        <v>12</v>
      </c>
      <c r="D14" s="10">
        <v>40</v>
      </c>
      <c r="E14" s="10" t="s">
        <v>34</v>
      </c>
      <c r="F14" s="10" t="s">
        <v>20</v>
      </c>
      <c r="G14" s="10">
        <v>200</v>
      </c>
      <c r="H14" s="10">
        <v>10</v>
      </c>
      <c r="I14" s="14">
        <v>123</v>
      </c>
      <c r="J14" s="10" t="s">
        <v>35</v>
      </c>
    </row>
    <row r="15" spans="2:10" x14ac:dyDescent="0.2">
      <c r="B15" s="10">
        <v>18</v>
      </c>
      <c r="C15" s="10">
        <v>15</v>
      </c>
      <c r="D15" s="10">
        <v>23</v>
      </c>
      <c r="E15" s="10" t="s">
        <v>36</v>
      </c>
      <c r="F15" s="10" t="s">
        <v>18</v>
      </c>
      <c r="G15" s="10">
        <v>200</v>
      </c>
      <c r="H15" s="10">
        <v>234</v>
      </c>
      <c r="I15" s="14">
        <v>15000000</v>
      </c>
      <c r="J15" s="10" t="s">
        <v>37</v>
      </c>
    </row>
    <row r="16" spans="2:10" x14ac:dyDescent="0.2">
      <c r="B16" s="10">
        <v>19</v>
      </c>
      <c r="C16" s="10">
        <v>3</v>
      </c>
      <c r="D16" s="10">
        <v>8</v>
      </c>
      <c r="E16" s="10" t="s">
        <v>38</v>
      </c>
      <c r="F16" s="11" t="s">
        <v>31</v>
      </c>
      <c r="G16" s="10">
        <v>200</v>
      </c>
      <c r="H16" s="10">
        <v>0</v>
      </c>
      <c r="I16" s="14">
        <v>0</v>
      </c>
      <c r="J16" s="10" t="s">
        <v>40</v>
      </c>
    </row>
    <row r="17" spans="2:10" x14ac:dyDescent="0.2">
      <c r="B17" s="10">
        <v>20</v>
      </c>
      <c r="C17" s="10">
        <v>30</v>
      </c>
      <c r="D17" s="10">
        <v>90</v>
      </c>
      <c r="E17" s="10" t="s">
        <v>41</v>
      </c>
      <c r="F17" s="11" t="s">
        <v>31</v>
      </c>
      <c r="G17" s="10">
        <v>200</v>
      </c>
      <c r="H17" s="10">
        <v>344</v>
      </c>
      <c r="I17" s="14">
        <v>4234</v>
      </c>
      <c r="J17" s="10" t="s">
        <v>51</v>
      </c>
    </row>
    <row r="18" spans="2:10" x14ac:dyDescent="0.2">
      <c r="B18" s="10">
        <v>21</v>
      </c>
      <c r="C18" s="10">
        <v>31</v>
      </c>
      <c r="D18" s="10">
        <v>70</v>
      </c>
      <c r="E18" s="10" t="s">
        <v>42</v>
      </c>
      <c r="F18" s="10" t="s">
        <v>45</v>
      </c>
      <c r="G18" s="10">
        <v>200</v>
      </c>
      <c r="H18" s="10">
        <v>34</v>
      </c>
      <c r="I18" s="14">
        <v>2342</v>
      </c>
      <c r="J18" s="10" t="s">
        <v>52</v>
      </c>
    </row>
    <row r="19" spans="2:10" x14ac:dyDescent="0.2">
      <c r="B19" s="10">
        <v>22</v>
      </c>
      <c r="C19" s="10">
        <v>32</v>
      </c>
      <c r="D19" s="10">
        <v>66</v>
      </c>
      <c r="E19" s="10" t="s">
        <v>43</v>
      </c>
      <c r="F19" s="10" t="s">
        <v>45</v>
      </c>
      <c r="G19" s="10">
        <v>200</v>
      </c>
      <c r="H19" s="10">
        <v>234</v>
      </c>
      <c r="I19" s="14">
        <v>353</v>
      </c>
      <c r="J19" s="10" t="s">
        <v>53</v>
      </c>
    </row>
    <row r="20" spans="2:10" x14ac:dyDescent="0.2">
      <c r="B20" s="10">
        <v>23</v>
      </c>
      <c r="C20" s="10">
        <v>56</v>
      </c>
      <c r="D20" s="10">
        <v>77</v>
      </c>
      <c r="E20" s="10" t="s">
        <v>44</v>
      </c>
      <c r="F20" s="10" t="s">
        <v>45</v>
      </c>
      <c r="G20" s="10">
        <v>200</v>
      </c>
      <c r="H20" s="10">
        <v>34</v>
      </c>
      <c r="I20" s="14">
        <v>453</v>
      </c>
      <c r="J20" s="10" t="s">
        <v>54</v>
      </c>
    </row>
    <row r="21" spans="2:10" x14ac:dyDescent="0.2">
      <c r="B21" s="10">
        <v>24</v>
      </c>
      <c r="C21" s="10">
        <v>70</v>
      </c>
      <c r="D21" s="10">
        <v>88</v>
      </c>
      <c r="E21" s="10" t="s">
        <v>46</v>
      </c>
      <c r="F21" s="10" t="s">
        <v>45</v>
      </c>
      <c r="G21" s="10">
        <v>200</v>
      </c>
      <c r="H21" s="10">
        <v>3</v>
      </c>
      <c r="I21" s="14">
        <v>53</v>
      </c>
      <c r="J21" s="10" t="s">
        <v>55</v>
      </c>
    </row>
    <row r="23" spans="2:10" x14ac:dyDescent="0.2">
      <c r="B23" s="13" t="s">
        <v>23</v>
      </c>
    </row>
    <row r="24" spans="2:10" x14ac:dyDescent="0.2">
      <c r="B24" s="13" t="s">
        <v>20</v>
      </c>
      <c r="C24" s="15" t="s">
        <v>73</v>
      </c>
      <c r="E24" s="14">
        <f>SUM($I$7,$I$10,$I$14)</f>
        <v>273338</v>
      </c>
      <c r="G24" s="11"/>
    </row>
    <row r="25" spans="2:10" x14ac:dyDescent="0.2">
      <c r="C25" s="12" t="s">
        <v>72</v>
      </c>
      <c r="D25" s="11"/>
      <c r="E25" s="10">
        <f>MAX($H$7,$H$10,$H$14)</f>
        <v>130</v>
      </c>
    </row>
    <row r="26" spans="2:10" x14ac:dyDescent="0.2">
      <c r="C26" s="12" t="s">
        <v>71</v>
      </c>
      <c r="E26" s="10">
        <f>AVERAGE($H$7,$H$10,$H$14)</f>
        <v>88</v>
      </c>
    </row>
    <row r="28" spans="2:10" x14ac:dyDescent="0.2">
      <c r="B28" s="13" t="s">
        <v>31</v>
      </c>
      <c r="C28" s="15" t="s">
        <v>73</v>
      </c>
      <c r="E28" s="14">
        <f>SUM(I11,I13,I16,I17)</f>
        <v>289834</v>
      </c>
    </row>
    <row r="29" spans="2:10" x14ac:dyDescent="0.2">
      <c r="C29" s="12" t="s">
        <v>72</v>
      </c>
      <c r="E29" s="10">
        <f>MAX($H$16,$H$17,$H$11,$H$13)</f>
        <v>344</v>
      </c>
    </row>
    <row r="30" spans="2:10" x14ac:dyDescent="0.2">
      <c r="C30" s="12" t="s">
        <v>71</v>
      </c>
      <c r="E30" s="10">
        <f>AVERAGE($H$16,$H$17,$H$11,$H$13)</f>
        <v>161</v>
      </c>
    </row>
    <row r="32" spans="2:10" x14ac:dyDescent="0.2">
      <c r="B32" s="13" t="s">
        <v>18</v>
      </c>
      <c r="C32" s="15" t="s">
        <v>73</v>
      </c>
      <c r="E32" s="14">
        <f>SUM(I8,I9,I15)</f>
        <v>15244161</v>
      </c>
    </row>
    <row r="33" spans="2:5" x14ac:dyDescent="0.2">
      <c r="C33" s="12" t="s">
        <v>72</v>
      </c>
      <c r="E33" s="10">
        <f>MAX($H$8,$H$9,$H$15)</f>
        <v>234</v>
      </c>
    </row>
    <row r="34" spans="2:5" x14ac:dyDescent="0.2">
      <c r="C34" s="12" t="s">
        <v>71</v>
      </c>
      <c r="E34" s="10">
        <f>AVERAGE($H$8,$H$9,$H$15)</f>
        <v>163.33333333333334</v>
      </c>
    </row>
    <row r="37" spans="2:5" x14ac:dyDescent="0.2">
      <c r="B37" s="13"/>
      <c r="C37" s="12" t="s">
        <v>70</v>
      </c>
      <c r="E37" s="10">
        <f>COUNTIF(I7:I21,"&gt;125000")</f>
        <v>7</v>
      </c>
    </row>
    <row r="38" spans="2:5" x14ac:dyDescent="0.2">
      <c r="B38" s="11"/>
      <c r="C38" s="11"/>
    </row>
    <row r="39" spans="2:5" x14ac:dyDescent="0.2">
      <c r="B39" s="11"/>
    </row>
  </sheetData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tabSelected="1" workbookViewId="0">
      <selection activeCell="E25" sqref="E25"/>
    </sheetView>
  </sheetViews>
  <sheetFormatPr defaultRowHeight="12.75" x14ac:dyDescent="0.2"/>
  <cols>
    <col min="1" max="1" width="12" style="10" bestFit="1" customWidth="1"/>
    <col min="2" max="2" width="12.28515625" style="10" bestFit="1" customWidth="1"/>
    <col min="3" max="13" width="11.28515625" style="10" bestFit="1" customWidth="1"/>
    <col min="14" max="16384" width="9.140625" style="10"/>
  </cols>
  <sheetData>
    <row r="1" spans="1:13" x14ac:dyDescent="0.2">
      <c r="A1" s="13" t="s">
        <v>99</v>
      </c>
    </row>
    <row r="3" spans="1:13" x14ac:dyDescent="0.2">
      <c r="B3" s="11" t="s">
        <v>82</v>
      </c>
      <c r="C3" s="21">
        <v>15</v>
      </c>
    </row>
    <row r="4" spans="1:13" x14ac:dyDescent="0.2">
      <c r="B4" s="11" t="s">
        <v>83</v>
      </c>
      <c r="C4" s="21">
        <v>45</v>
      </c>
    </row>
    <row r="5" spans="1:13" x14ac:dyDescent="0.2">
      <c r="B5" s="11" t="s">
        <v>98</v>
      </c>
      <c r="C5" s="20">
        <v>250</v>
      </c>
    </row>
    <row r="6" spans="1:13" x14ac:dyDescent="0.2">
      <c r="B6" s="11" t="s">
        <v>97</v>
      </c>
      <c r="C6" s="19">
        <v>25000</v>
      </c>
    </row>
    <row r="8" spans="1:13" x14ac:dyDescent="0.2">
      <c r="A8" s="13">
        <v>2016</v>
      </c>
    </row>
    <row r="9" spans="1:13" x14ac:dyDescent="0.2">
      <c r="B9" s="11" t="s">
        <v>96</v>
      </c>
      <c r="C9" s="11" t="s">
        <v>95</v>
      </c>
      <c r="D9" s="11" t="s">
        <v>94</v>
      </c>
      <c r="E9" s="11" t="s">
        <v>93</v>
      </c>
      <c r="F9" s="11" t="s">
        <v>92</v>
      </c>
      <c r="G9" s="11" t="s">
        <v>91</v>
      </c>
      <c r="H9" s="11" t="s">
        <v>90</v>
      </c>
      <c r="I9" s="11" t="s">
        <v>89</v>
      </c>
      <c r="J9" s="11" t="s">
        <v>88</v>
      </c>
      <c r="K9" s="11" t="s">
        <v>87</v>
      </c>
      <c r="L9" s="11" t="s">
        <v>86</v>
      </c>
      <c r="M9" s="11" t="s">
        <v>85</v>
      </c>
    </row>
    <row r="10" spans="1:13" x14ac:dyDescent="0.2">
      <c r="A10" s="11" t="s">
        <v>84</v>
      </c>
      <c r="B10" s="10">
        <f>C6</f>
        <v>25000</v>
      </c>
      <c r="C10" s="10">
        <f t="shared" ref="C10:M10" si="0">B10+$C$5</f>
        <v>25250</v>
      </c>
      <c r="D10" s="10">
        <f t="shared" si="0"/>
        <v>25500</v>
      </c>
      <c r="E10" s="10">
        <f t="shared" si="0"/>
        <v>25750</v>
      </c>
      <c r="F10" s="10">
        <f t="shared" si="0"/>
        <v>26000</v>
      </c>
      <c r="G10" s="10">
        <f t="shared" si="0"/>
        <v>26250</v>
      </c>
      <c r="H10" s="10">
        <f t="shared" si="0"/>
        <v>26500</v>
      </c>
      <c r="I10" s="10">
        <f t="shared" si="0"/>
        <v>26750</v>
      </c>
      <c r="J10" s="10">
        <f t="shared" si="0"/>
        <v>27000</v>
      </c>
      <c r="K10" s="10">
        <f t="shared" si="0"/>
        <v>27250</v>
      </c>
      <c r="L10" s="10">
        <f t="shared" si="0"/>
        <v>27500</v>
      </c>
      <c r="M10" s="10">
        <f t="shared" si="0"/>
        <v>27750</v>
      </c>
    </row>
    <row r="11" spans="1:13" x14ac:dyDescent="0.2">
      <c r="A11" s="11" t="s">
        <v>83</v>
      </c>
      <c r="B11" s="17">
        <f t="shared" ref="B11:M11" si="1">B10*$C$4</f>
        <v>1125000</v>
      </c>
      <c r="C11" s="17">
        <f t="shared" si="1"/>
        <v>1136250</v>
      </c>
      <c r="D11" s="17">
        <f t="shared" si="1"/>
        <v>1147500</v>
      </c>
      <c r="E11" s="17">
        <f t="shared" si="1"/>
        <v>1158750</v>
      </c>
      <c r="F11" s="17">
        <f t="shared" si="1"/>
        <v>1170000</v>
      </c>
      <c r="G11" s="17">
        <f t="shared" si="1"/>
        <v>1181250</v>
      </c>
      <c r="H11" s="17">
        <f t="shared" si="1"/>
        <v>1192500</v>
      </c>
      <c r="I11" s="17">
        <f t="shared" si="1"/>
        <v>1203750</v>
      </c>
      <c r="J11" s="17">
        <f t="shared" si="1"/>
        <v>1215000</v>
      </c>
      <c r="K11" s="17">
        <f t="shared" si="1"/>
        <v>1226250</v>
      </c>
      <c r="L11" s="17">
        <f t="shared" si="1"/>
        <v>1237500</v>
      </c>
      <c r="M11" s="17">
        <f t="shared" si="1"/>
        <v>1248750</v>
      </c>
    </row>
    <row r="12" spans="1:13" x14ac:dyDescent="0.2">
      <c r="A12" s="11" t="s">
        <v>82</v>
      </c>
      <c r="B12" s="17">
        <f t="shared" ref="B12:M12" si="2">B10*$C$3</f>
        <v>375000</v>
      </c>
      <c r="C12" s="17">
        <f t="shared" si="2"/>
        <v>378750</v>
      </c>
      <c r="D12" s="17">
        <f t="shared" si="2"/>
        <v>382500</v>
      </c>
      <c r="E12" s="17">
        <f t="shared" si="2"/>
        <v>386250</v>
      </c>
      <c r="F12" s="17">
        <f t="shared" si="2"/>
        <v>390000</v>
      </c>
      <c r="G12" s="17">
        <f t="shared" si="2"/>
        <v>393750</v>
      </c>
      <c r="H12" s="17">
        <f t="shared" si="2"/>
        <v>397500</v>
      </c>
      <c r="I12" s="17">
        <f t="shared" si="2"/>
        <v>401250</v>
      </c>
      <c r="J12" s="17">
        <f t="shared" si="2"/>
        <v>405000</v>
      </c>
      <c r="K12" s="17">
        <f t="shared" si="2"/>
        <v>408750</v>
      </c>
      <c r="L12" s="17">
        <f t="shared" si="2"/>
        <v>412500</v>
      </c>
      <c r="M12" s="17">
        <f t="shared" si="2"/>
        <v>416250</v>
      </c>
    </row>
    <row r="13" spans="1:13" x14ac:dyDescent="0.2">
      <c r="A13" s="11" t="s">
        <v>81</v>
      </c>
      <c r="B13" s="17">
        <f t="shared" ref="B13:M13" si="3">B11-B12</f>
        <v>750000</v>
      </c>
      <c r="C13" s="17">
        <f t="shared" si="3"/>
        <v>757500</v>
      </c>
      <c r="D13" s="17">
        <f t="shared" si="3"/>
        <v>765000</v>
      </c>
      <c r="E13" s="17">
        <f t="shared" si="3"/>
        <v>772500</v>
      </c>
      <c r="F13" s="17">
        <f t="shared" si="3"/>
        <v>780000</v>
      </c>
      <c r="G13" s="17">
        <f t="shared" si="3"/>
        <v>787500</v>
      </c>
      <c r="H13" s="17">
        <f t="shared" si="3"/>
        <v>795000</v>
      </c>
      <c r="I13" s="17">
        <f t="shared" si="3"/>
        <v>802500</v>
      </c>
      <c r="J13" s="17">
        <f t="shared" si="3"/>
        <v>810000</v>
      </c>
      <c r="K13" s="17">
        <f t="shared" si="3"/>
        <v>817500</v>
      </c>
      <c r="L13" s="17">
        <f t="shared" si="3"/>
        <v>825000</v>
      </c>
      <c r="M13" s="17">
        <f t="shared" si="3"/>
        <v>832500</v>
      </c>
    </row>
    <row r="14" spans="1:13" x14ac:dyDescent="0.2"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</row>
    <row r="15" spans="1:13" x14ac:dyDescent="0.2"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</row>
    <row r="16" spans="1:13" x14ac:dyDescent="0.2">
      <c r="A16" s="18" t="s">
        <v>80</v>
      </c>
    </row>
    <row r="17" spans="1:2" x14ac:dyDescent="0.2">
      <c r="B17" s="17">
        <f>AVERAGE(B13:M13)</f>
        <v>791250</v>
      </c>
    </row>
    <row r="18" spans="1:2" x14ac:dyDescent="0.2">
      <c r="A18" s="18" t="s">
        <v>79</v>
      </c>
    </row>
    <row r="19" spans="1:2" x14ac:dyDescent="0.2">
      <c r="B19" s="17">
        <f>SUM(B11:M11)</f>
        <v>14242500</v>
      </c>
    </row>
    <row r="20" spans="1:2" x14ac:dyDescent="0.2">
      <c r="A20" s="18" t="s">
        <v>78</v>
      </c>
    </row>
    <row r="21" spans="1:2" x14ac:dyDescent="0.2">
      <c r="B21" s="17">
        <f>SUM(B12:M12)</f>
        <v>4747500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Unassigned Drivers</vt:lpstr>
      <vt:lpstr>Cal example</vt:lpstr>
      <vt:lpstr>Unassigned Drivers (2)</vt:lpstr>
      <vt:lpstr>XYZ</vt:lpstr>
    </vt:vector>
  </TitlesOfParts>
  <Company>abc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abc</dc:creator>
  <cp:lastModifiedBy>Yi Han</cp:lastModifiedBy>
  <dcterms:created xsi:type="dcterms:W3CDTF">1999-11-25T08:41:18Z</dcterms:created>
  <dcterms:modified xsi:type="dcterms:W3CDTF">2017-08-01T06:00:53Z</dcterms:modified>
</cp:coreProperties>
</file>