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han125\Desktop\Lab Solver Intro\"/>
    </mc:Choice>
  </mc:AlternateContent>
  <bookViews>
    <workbookView xWindow="120" yWindow="120" windowWidth="15600" windowHeight="11760"/>
  </bookViews>
  <sheets>
    <sheet name="Model" sheetId="1" r:id="rId1"/>
    <sheet name="Model_STS" sheetId="36" state="veryHidden" r:id="rId2"/>
    <sheet name="STS_1" sheetId="37" r:id="rId3"/>
  </sheets>
  <definedNames>
    <definedName name="ChartData" localSheetId="2">STS_1!$K$5:$K$20</definedName>
    <definedName name="Hours_Available">Model!$D$21:$D$22</definedName>
    <definedName name="Hours_Used">Model!$B$21:$B$22</definedName>
    <definedName name="InputValues" localSheetId="2">STS_1!$A$5:$A$20</definedName>
    <definedName name="Maximum_sales">Model!$B$18:$D$18</definedName>
    <definedName name="Number_to_produce">Model!$B$16:$D$16</definedName>
    <definedName name="OutputAddresses" localSheetId="2">STS_1!$B$4:$E$4</definedName>
    <definedName name="OutputValues" localSheetId="2">STS_1!$B$5:$E$20</definedName>
    <definedName name="_xlnm.Print_Area" localSheetId="0">Model!$A$1:$F$25</definedName>
    <definedName name="solver_adj" localSheetId="0" hidden="1">Model!$B$16:$D$16</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100</definedName>
    <definedName name="solver_lhs1" localSheetId="0" hidden="1">Model!$B$21:$B$22</definedName>
    <definedName name="solver_lhs2" localSheetId="0" hidden="1">Model!$B$16:$D$16</definedName>
    <definedName name="solver_lin" localSheetId="0" hidden="1">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2</definedName>
    <definedName name="solver_nwt" localSheetId="0" hidden="1">1</definedName>
    <definedName name="solver_opt" localSheetId="0" hidden="1">Model!$E$25</definedName>
    <definedName name="solver_pre" localSheetId="0" hidden="1">0.000001</definedName>
    <definedName name="solver_rbv" localSheetId="0" hidden="1">1</definedName>
    <definedName name="solver_rel1" localSheetId="0" hidden="1">1</definedName>
    <definedName name="solver_rel2" localSheetId="0" hidden="1">1</definedName>
    <definedName name="solver_rhs1" localSheetId="0" hidden="1">Hours_Available</definedName>
    <definedName name="solver_rhs2" localSheetId="0" hidden="1">Model!$B$18:$D$18</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1</definedName>
    <definedName name="solver_val" localSheetId="0" hidden="1">0</definedName>
    <definedName name="solver_ver" localSheetId="0" hidden="1">3</definedName>
    <definedName name="Total_profit">Model!$E$25</definedName>
  </definedNames>
  <calcPr calcId="162913"/>
</workbook>
</file>

<file path=xl/calcChain.xml><?xml version="1.0" encoding="utf-8"?>
<calcChain xmlns="http://schemas.openxmlformats.org/spreadsheetml/2006/main">
  <c r="K1" i="37" l="1"/>
  <c r="K19" i="37"/>
  <c r="K18" i="37"/>
  <c r="K17" i="37"/>
  <c r="K15" i="37"/>
  <c r="K14" i="37"/>
  <c r="K13" i="37"/>
  <c r="K11" i="37"/>
  <c r="K10" i="37"/>
  <c r="K9" i="37"/>
  <c r="K7" i="37"/>
  <c r="K6" i="37"/>
  <c r="K5" i="37"/>
  <c r="J4" i="37"/>
  <c r="K20" i="37" s="1"/>
  <c r="K8" i="37" l="1"/>
  <c r="K12" i="37"/>
  <c r="K16" i="37"/>
</calcChain>
</file>

<file path=xl/comments1.xml><?xml version="1.0" encoding="utf-8"?>
<comments xmlns="http://schemas.openxmlformats.org/spreadsheetml/2006/main">
  <authors>
    <author xml:space="preserve"> Chris Albright</author>
  </authors>
  <commentList>
    <comment ref="B5" authorId="0" shapeId="0">
      <text>
        <r>
          <rPr>
            <sz val="8"/>
            <color indexed="81"/>
            <rFont val="Tahoma"/>
            <family val="2"/>
          </rPr>
          <t>Solver found a solution. All constraints and optimality conditions are satisfied.</t>
        </r>
      </text>
    </comment>
    <comment ref="B6" authorId="0" shapeId="0">
      <text>
        <r>
          <rPr>
            <sz val="8"/>
            <color indexed="81"/>
            <rFont val="Tahoma"/>
            <family val="2"/>
          </rPr>
          <t>Solver found a solution. All constraints and optimality conditions are satisfied.</t>
        </r>
      </text>
    </comment>
    <comment ref="B7" authorId="0" shapeId="0">
      <text>
        <r>
          <rPr>
            <sz val="8"/>
            <color indexed="81"/>
            <rFont val="Tahoma"/>
            <family val="2"/>
          </rPr>
          <t>Solver found a solution. All constraints and optimality conditions are satisfied.</t>
        </r>
      </text>
    </comment>
    <comment ref="B8" authorId="0" shapeId="0">
      <text>
        <r>
          <rPr>
            <sz val="8"/>
            <color indexed="81"/>
            <rFont val="Tahoma"/>
            <family val="2"/>
          </rPr>
          <t>Solver found a solution. All constraints and optimality conditions are satisfied.</t>
        </r>
      </text>
    </comment>
    <comment ref="B9" authorId="0" shapeId="0">
      <text>
        <r>
          <rPr>
            <sz val="8"/>
            <color indexed="81"/>
            <rFont val="Tahoma"/>
            <family val="2"/>
          </rPr>
          <t>Solver found a solution. All constraints and optimality conditions are satisfied.</t>
        </r>
      </text>
    </comment>
    <comment ref="B10" authorId="0" shapeId="0">
      <text>
        <r>
          <rPr>
            <sz val="8"/>
            <color indexed="81"/>
            <rFont val="Tahoma"/>
            <family val="2"/>
          </rPr>
          <t>Solver found a solution. All constraints and optimality conditions are satisfied.</t>
        </r>
      </text>
    </comment>
    <comment ref="B11" authorId="0" shapeId="0">
      <text>
        <r>
          <rPr>
            <sz val="8"/>
            <color indexed="81"/>
            <rFont val="Tahoma"/>
            <family val="2"/>
          </rPr>
          <t>Solver found a solution. All constraints and optimality conditions are satisfied.</t>
        </r>
      </text>
    </comment>
    <comment ref="B12" authorId="0" shapeId="0">
      <text>
        <r>
          <rPr>
            <sz val="8"/>
            <color indexed="81"/>
            <rFont val="Tahoma"/>
            <family val="2"/>
          </rPr>
          <t>Solver found a solution. All constraints and optimality conditions are satisfied.</t>
        </r>
      </text>
    </comment>
    <comment ref="B13" authorId="0" shapeId="0">
      <text>
        <r>
          <rPr>
            <sz val="8"/>
            <color indexed="81"/>
            <rFont val="Tahoma"/>
            <family val="2"/>
          </rPr>
          <t>Solver found a solution. All constraints and optimality conditions are satisfied.</t>
        </r>
      </text>
    </comment>
    <comment ref="B14" authorId="0" shapeId="0">
      <text>
        <r>
          <rPr>
            <sz val="8"/>
            <color indexed="81"/>
            <rFont val="Tahoma"/>
            <family val="2"/>
          </rPr>
          <t>Solver found a solution. All constraints and optimality conditions are satisfied.</t>
        </r>
      </text>
    </comment>
    <comment ref="B15" authorId="0" shapeId="0">
      <text>
        <r>
          <rPr>
            <sz val="8"/>
            <color indexed="81"/>
            <rFont val="Tahoma"/>
            <family val="2"/>
          </rPr>
          <t>Solver found a solution. All constraints and optimality conditions are satisfied.</t>
        </r>
      </text>
    </comment>
    <comment ref="B16" authorId="0" shapeId="0">
      <text>
        <r>
          <rPr>
            <sz val="8"/>
            <color indexed="81"/>
            <rFont val="Tahoma"/>
            <family val="2"/>
          </rPr>
          <t>Solver found a solution. All constraints and optimality conditions are satisfied.</t>
        </r>
      </text>
    </comment>
    <comment ref="B17" authorId="0" shapeId="0">
      <text>
        <r>
          <rPr>
            <sz val="8"/>
            <color indexed="81"/>
            <rFont val="Tahoma"/>
            <family val="2"/>
          </rPr>
          <t>Solver found a solution. All constraints and optimality conditions are satisfied.</t>
        </r>
      </text>
    </comment>
    <comment ref="B18" authorId="0" shapeId="0">
      <text>
        <r>
          <rPr>
            <sz val="8"/>
            <color indexed="81"/>
            <rFont val="Tahoma"/>
            <family val="2"/>
          </rPr>
          <t>Solver found a solution. All constraints and optimality conditions are satisfied.</t>
        </r>
      </text>
    </comment>
    <comment ref="B19" authorId="0" shapeId="0">
      <text>
        <r>
          <rPr>
            <sz val="8"/>
            <color indexed="81"/>
            <rFont val="Tahoma"/>
            <family val="2"/>
          </rPr>
          <t>Solver found a solution. All constraints and optimality conditions are satisfied.</t>
        </r>
      </text>
    </comment>
    <comment ref="B20" authorId="0" shapeId="0">
      <text>
        <r>
          <rPr>
            <sz val="8"/>
            <color indexed="81"/>
            <rFont val="Tahoma"/>
            <family val="2"/>
          </rPr>
          <t>Solver found a solution. All constraints and optimality conditions are satisfied.</t>
        </r>
      </text>
    </comment>
  </commentList>
</comments>
</file>

<file path=xl/sharedStrings.xml><?xml version="1.0" encoding="utf-8"?>
<sst xmlns="http://schemas.openxmlformats.org/spreadsheetml/2006/main" count="43" uniqueCount="33">
  <si>
    <t>Assembling and testing computers</t>
  </si>
  <si>
    <t>Basic</t>
  </si>
  <si>
    <t>XP</t>
  </si>
  <si>
    <t>Inputs for assembling and testing a computer</t>
  </si>
  <si>
    <t>Labor hours for assembly</t>
  </si>
  <si>
    <t>Labor hours for testing</t>
  </si>
  <si>
    <t>Cost of component parts</t>
  </si>
  <si>
    <t>Selling price</t>
  </si>
  <si>
    <t>Unit margin</t>
  </si>
  <si>
    <t>Assembling, testing plan (# of computers)</t>
  </si>
  <si>
    <t>Total</t>
  </si>
  <si>
    <t>Cost per labor hour assembling</t>
  </si>
  <si>
    <t>Cost per labor hour testing</t>
  </si>
  <si>
    <t>Labor availability for assembling</t>
  </si>
  <si>
    <t>Labor availability for testing</t>
  </si>
  <si>
    <t>&lt;=</t>
  </si>
  <si>
    <t>Constraints (hours per month)</t>
  </si>
  <si>
    <t>Number to produce</t>
  </si>
  <si>
    <t>Maximum sales</t>
  </si>
  <si>
    <t>Net profit ($ this month)</t>
  </si>
  <si>
    <t>Total_profit</t>
  </si>
  <si>
    <t>Data for chart</t>
  </si>
  <si>
    <t>Hours used</t>
  </si>
  <si>
    <t>Hours available</t>
  </si>
  <si>
    <t>Oneway analysis for Solver model in Model worksheet</t>
  </si>
  <si>
    <t>Number_to_produce_1</t>
  </si>
  <si>
    <t>Number_to_produce_2</t>
  </si>
  <si>
    <t>VXP</t>
  </si>
  <si>
    <t>$D$11</t>
  </si>
  <si>
    <t>$B$16:$D$16,$E$25</t>
  </si>
  <si>
    <t>Selling price VXP</t>
  </si>
  <si>
    <t>Selling price VXP (cell $D$11) values along side, output cell(s) along top</t>
  </si>
  <si>
    <t>Number_to_produce_3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</si>
</sst>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theme="1"/>
      <name val="Calibri"/>
      <family val="2"/>
      <scheme val="minor"/>
    </font>
    <font>
      <b/>
      <sz val="11"/>
      <color theme="1"/>
      <name val="Calibri"/>
      <family val="2"/>
      <scheme val="minor"/>
    </font>
    <font>
      <sz val="11"/>
      <color rgb="FFFFFFFF"/>
      <name val="Calibri"/>
      <family val="2"/>
      <scheme val="minor"/>
    </font>
    <font>
      <sz val="8"/>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right"/>
    </xf>
    <xf numFmtId="0" fontId="0" fillId="2" borderId="0" xfId="0" applyFill="1"/>
    <xf numFmtId="0" fontId="0" fillId="3" borderId="0" xfId="0" applyFill="1"/>
    <xf numFmtId="164" fontId="0" fillId="2" borderId="0" xfId="0" applyNumberFormat="1" applyFill="1"/>
    <xf numFmtId="164" fontId="0" fillId="0" borderId="0" xfId="0" applyNumberFormat="1"/>
    <xf numFmtId="0" fontId="0" fillId="0" borderId="0" xfId="0" applyAlignment="1">
      <alignment horizontal="center"/>
    </xf>
    <xf numFmtId="0" fontId="0" fillId="0" borderId="0" xfId="0" applyFill="1" applyAlignment="1">
      <alignment horizontal="right"/>
    </xf>
    <xf numFmtId="0" fontId="0" fillId="0" borderId="0" xfId="0" applyNumberFormat="1"/>
    <xf numFmtId="49" fontId="0" fillId="0" borderId="0" xfId="0" applyNumberFormat="1"/>
    <xf numFmtId="0" fontId="2" fillId="0" borderId="0" xfId="0" applyFont="1"/>
    <xf numFmtId="0" fontId="0" fillId="0" borderId="1" xfId="0" applyNumberFormat="1" applyBorder="1"/>
    <xf numFmtId="0" fontId="0" fillId="0" borderId="2" xfId="0" applyNumberFormat="1" applyBorder="1"/>
    <xf numFmtId="164" fontId="0" fillId="0" borderId="3" xfId="0" applyNumberFormat="1" applyBorder="1"/>
    <xf numFmtId="0" fontId="0" fillId="0" borderId="4" xfId="0" applyNumberFormat="1" applyBorder="1"/>
    <xf numFmtId="0" fontId="0" fillId="0" borderId="0" xfId="0" applyNumberFormat="1" applyBorder="1"/>
    <xf numFmtId="164" fontId="0" fillId="0" borderId="5" xfId="0" applyNumberFormat="1" applyBorder="1"/>
    <xf numFmtId="164" fontId="0" fillId="0" borderId="6" xfId="0" applyNumberFormat="1" applyBorder="1"/>
    <xf numFmtId="0" fontId="0" fillId="0" borderId="0" xfId="0" applyAlignment="1">
      <alignment horizontal="left"/>
    </xf>
    <xf numFmtId="0" fontId="0" fillId="0" borderId="7" xfId="0" applyNumberFormat="1" applyBorder="1"/>
    <xf numFmtId="0" fontId="0" fillId="0" borderId="8" xfId="0" applyNumberFormat="1" applyBorder="1"/>
    <xf numFmtId="0" fontId="0" fillId="0" borderId="0" xfId="0" applyAlignment="1">
      <alignment horizontal="right" textRotation="90"/>
    </xf>
    <xf numFmtId="0" fontId="0" fillId="4" borderId="0" xfId="0" applyFill="1" applyAlignment="1">
      <alignment horizontal="right" textRotation="90"/>
    </xf>
    <xf numFmtId="164" fontId="0" fillId="0"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STS_1!$K$1</c:f>
          <c:strCache>
            <c:ptCount val="1"/>
            <c:pt idx="0">
              <c:v>Sensitivity of Number_to_produce_1 to Selling price VXP</c:v>
            </c:pt>
          </c:strCache>
        </c:strRef>
      </c:tx>
      <c:overlay val="0"/>
      <c:txPr>
        <a:bodyPr/>
        <a:lstStyle/>
        <a:p>
          <a:pPr>
            <a:defRPr sz="1400"/>
          </a:pPr>
          <a:endParaRPr lang="en-US"/>
        </a:p>
      </c:txPr>
    </c:title>
    <c:autoTitleDeleted val="0"/>
    <c:plotArea>
      <c:layout/>
      <c:lineChart>
        <c:grouping val="standard"/>
        <c:varyColors val="0"/>
        <c:ser>
          <c:idx val="0"/>
          <c:order val="0"/>
          <c:cat>
            <c:numRef>
              <c:f>STS_1!$A$5:$A$20</c:f>
              <c:numCache>
                <c:formatCode>"$"#,##0</c:formatCode>
                <c:ptCount val="16"/>
                <c:pt idx="0">
                  <c:v>500</c:v>
                </c:pt>
                <c:pt idx="1">
                  <c:v>510</c:v>
                </c:pt>
                <c:pt idx="2">
                  <c:v>520</c:v>
                </c:pt>
                <c:pt idx="3">
                  <c:v>530</c:v>
                </c:pt>
                <c:pt idx="4">
                  <c:v>540</c:v>
                </c:pt>
                <c:pt idx="5">
                  <c:v>550</c:v>
                </c:pt>
                <c:pt idx="6">
                  <c:v>560</c:v>
                </c:pt>
                <c:pt idx="7">
                  <c:v>570</c:v>
                </c:pt>
                <c:pt idx="8">
                  <c:v>580</c:v>
                </c:pt>
                <c:pt idx="9">
                  <c:v>590</c:v>
                </c:pt>
                <c:pt idx="10">
                  <c:v>600</c:v>
                </c:pt>
                <c:pt idx="11">
                  <c:v>610</c:v>
                </c:pt>
                <c:pt idx="12">
                  <c:v>620</c:v>
                </c:pt>
                <c:pt idx="13">
                  <c:v>630</c:v>
                </c:pt>
                <c:pt idx="14">
                  <c:v>640</c:v>
                </c:pt>
                <c:pt idx="15">
                  <c:v>650</c:v>
                </c:pt>
              </c:numCache>
            </c:numRef>
          </c:cat>
          <c:val>
            <c:numRef>
              <c:f>STS_1!$K$5:$K$20</c:f>
              <c:numCache>
                <c:formatCode>General</c:formatCode>
                <c:ptCount val="16"/>
                <c:pt idx="0">
                  <c:v>559.99999999741385</c:v>
                </c:pt>
                <c:pt idx="1">
                  <c:v>560.00000000000023</c:v>
                </c:pt>
                <c:pt idx="2">
                  <c:v>560.00000000000045</c:v>
                </c:pt>
                <c:pt idx="3">
                  <c:v>560.00000000000023</c:v>
                </c:pt>
                <c:pt idx="4">
                  <c:v>514.28571429354315</c:v>
                </c:pt>
                <c:pt idx="5">
                  <c:v>514.28571428571536</c:v>
                </c:pt>
                <c:pt idx="6">
                  <c:v>514.28571428571468</c:v>
                </c:pt>
                <c:pt idx="7">
                  <c:v>514.28571428571456</c:v>
                </c:pt>
                <c:pt idx="8">
                  <c:v>514.28571428571445</c:v>
                </c:pt>
                <c:pt idx="9">
                  <c:v>514.28571428571479</c:v>
                </c:pt>
                <c:pt idx="10">
                  <c:v>525.00000000473585</c:v>
                </c:pt>
                <c:pt idx="11">
                  <c:v>524.99999999999989</c:v>
                </c:pt>
                <c:pt idx="12">
                  <c:v>524.99999999999966</c:v>
                </c:pt>
                <c:pt idx="13">
                  <c:v>524.99999999999966</c:v>
                </c:pt>
                <c:pt idx="14">
                  <c:v>525.00000000000091</c:v>
                </c:pt>
                <c:pt idx="15">
                  <c:v>524.99999999999977</c:v>
                </c:pt>
              </c:numCache>
            </c:numRef>
          </c:val>
          <c:smooth val="0"/>
          <c:extLst>
            <c:ext xmlns:c16="http://schemas.microsoft.com/office/drawing/2014/chart" uri="{C3380CC4-5D6E-409C-BE32-E72D297353CC}">
              <c16:uniqueId val="{00000000-DBC3-4BBA-A985-16BBE44E053E}"/>
            </c:ext>
          </c:extLst>
        </c:ser>
        <c:dLbls>
          <c:showLegendKey val="0"/>
          <c:showVal val="0"/>
          <c:showCatName val="0"/>
          <c:showSerName val="0"/>
          <c:showPercent val="0"/>
          <c:showBubbleSize val="0"/>
        </c:dLbls>
        <c:marker val="1"/>
        <c:smooth val="0"/>
        <c:axId val="93114368"/>
        <c:axId val="93116672"/>
      </c:lineChart>
      <c:catAx>
        <c:axId val="93114368"/>
        <c:scaling>
          <c:orientation val="minMax"/>
        </c:scaling>
        <c:delete val="0"/>
        <c:axPos val="b"/>
        <c:title>
          <c:tx>
            <c:rich>
              <a:bodyPr/>
              <a:lstStyle/>
              <a:p>
                <a:pPr>
                  <a:defRPr/>
                </a:pPr>
                <a:r>
                  <a:rPr lang="en-US"/>
                  <a:t>Selling price VXP ($D$11)</a:t>
                </a:r>
              </a:p>
            </c:rich>
          </c:tx>
          <c:overlay val="0"/>
        </c:title>
        <c:numFmt formatCode="&quot;$&quot;#,##0" sourceLinked="1"/>
        <c:majorTickMark val="out"/>
        <c:minorTickMark val="none"/>
        <c:tickLblPos val="nextTo"/>
        <c:crossAx val="93116672"/>
        <c:crosses val="autoZero"/>
        <c:auto val="1"/>
        <c:lblAlgn val="ctr"/>
        <c:lblOffset val="100"/>
        <c:noMultiLvlLbl val="0"/>
      </c:catAx>
      <c:valAx>
        <c:axId val="93116672"/>
        <c:scaling>
          <c:orientation val="minMax"/>
        </c:scaling>
        <c:delete val="0"/>
        <c:axPos val="l"/>
        <c:majorGridlines/>
        <c:numFmt formatCode="General" sourceLinked="1"/>
        <c:majorTickMark val="out"/>
        <c:minorTickMark val="none"/>
        <c:tickLblPos val="nextTo"/>
        <c:crossAx val="9311436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21</xdr:row>
      <xdr:rowOff>0</xdr:rowOff>
    </xdr:from>
    <xdr:to>
      <xdr:col>18</xdr:col>
      <xdr:colOff>0</xdr:colOff>
      <xdr:row>36</xdr:row>
      <xdr:rowOff>0</xdr:rowOff>
    </xdr:to>
    <xdr:graphicFrame macro="">
      <xdr:nvGraphicFramePr>
        <xdr:cNvPr id="2" name="STS_1_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xdr:row>
      <xdr:rowOff>0</xdr:rowOff>
    </xdr:from>
    <xdr:to>
      <xdr:col>16</xdr:col>
      <xdr:colOff>0</xdr:colOff>
      <xdr:row>3</xdr:row>
      <xdr:rowOff>762000</xdr:rowOff>
    </xdr:to>
    <xdr:sp macro="" textlink="">
      <xdr:nvSpPr>
        <xdr:cNvPr id="3" name="TextBox 2"/>
        <xdr:cNvSpPr txBox="1"/>
      </xdr:nvSpPr>
      <xdr:spPr>
        <a:xfrm>
          <a:off x="7315200" y="571500"/>
          <a:ext cx="2438400" cy="76200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t>When you select an output from the dropdown list in cell $K$4, the chart will adapt to that output.</a:t>
          </a:r>
        </a:p>
      </xdr:txBody>
    </xdr:sp>
    <xdr:clientData/>
  </xdr:twoCellAnchor>
  <xdr:twoCellAnchor>
    <xdr:from>
      <xdr:col>2</xdr:col>
      <xdr:colOff>228601</xdr:colOff>
      <xdr:row>22</xdr:row>
      <xdr:rowOff>114300</xdr:rowOff>
    </xdr:from>
    <xdr:to>
      <xdr:col>7</xdr:col>
      <xdr:colOff>209551</xdr:colOff>
      <xdr:row>27</xdr:row>
      <xdr:rowOff>142875</xdr:rowOff>
    </xdr:to>
    <xdr:sp macro="" textlink="">
      <xdr:nvSpPr>
        <xdr:cNvPr id="4" name="TextBox 3"/>
        <xdr:cNvSpPr txBox="1"/>
      </xdr:nvSpPr>
      <xdr:spPr>
        <a:xfrm>
          <a:off x="1447801" y="5553075"/>
          <a:ext cx="3028950" cy="98107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As the selling price</a:t>
          </a:r>
          <a:r>
            <a:rPr lang="en-US" sz="1100" baseline="0"/>
            <a:t> of VXPs increases, more VXPs are included in the optimal mix, the profit increases, and fewer XPs are in the optimal mix. However, the number of Basics in the optimal mix first decreases and then increases.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5"/>
  <sheetViews>
    <sheetView tabSelected="1" workbookViewId="0">
      <selection activeCell="D22" sqref="D22"/>
    </sheetView>
  </sheetViews>
  <sheetFormatPr defaultRowHeight="15" x14ac:dyDescent="0.25"/>
  <cols>
    <col min="1" max="1" width="31" customWidth="1"/>
    <col min="2" max="2" width="10.85546875" bestFit="1" customWidth="1"/>
  </cols>
  <sheetData>
    <row r="1" spans="1:5" x14ac:dyDescent="0.25">
      <c r="A1" s="1" t="s">
        <v>0</v>
      </c>
    </row>
    <row r="2" spans="1:5" x14ac:dyDescent="0.25">
      <c r="E2" s="9"/>
    </row>
    <row r="3" spans="1:5" x14ac:dyDescent="0.25">
      <c r="A3" t="s">
        <v>11</v>
      </c>
      <c r="B3" s="5">
        <v>11</v>
      </c>
      <c r="E3" s="9"/>
    </row>
    <row r="4" spans="1:5" x14ac:dyDescent="0.25">
      <c r="A4" t="s">
        <v>12</v>
      </c>
      <c r="B4" s="5">
        <v>15</v>
      </c>
      <c r="E4" s="9"/>
    </row>
    <row r="5" spans="1:5" x14ac:dyDescent="0.25">
      <c r="E5" s="9"/>
    </row>
    <row r="6" spans="1:5" x14ac:dyDescent="0.25">
      <c r="A6" t="s">
        <v>3</v>
      </c>
      <c r="E6" s="9"/>
    </row>
    <row r="7" spans="1:5" x14ac:dyDescent="0.25">
      <c r="B7" s="2" t="s">
        <v>1</v>
      </c>
      <c r="C7" s="2" t="s">
        <v>2</v>
      </c>
      <c r="D7" s="2" t="s">
        <v>27</v>
      </c>
    </row>
    <row r="8" spans="1:5" x14ac:dyDescent="0.25">
      <c r="A8" t="s">
        <v>4</v>
      </c>
      <c r="B8" s="3">
        <v>5</v>
      </c>
      <c r="C8" s="3">
        <v>6</v>
      </c>
      <c r="D8" s="3">
        <v>8</v>
      </c>
    </row>
    <row r="9" spans="1:5" x14ac:dyDescent="0.25">
      <c r="A9" t="s">
        <v>5</v>
      </c>
      <c r="B9" s="3">
        <v>1</v>
      </c>
      <c r="C9" s="3">
        <v>2</v>
      </c>
      <c r="D9" s="3">
        <v>3</v>
      </c>
    </row>
    <row r="10" spans="1:5" x14ac:dyDescent="0.25">
      <c r="A10" t="s">
        <v>6</v>
      </c>
      <c r="B10" s="5">
        <v>150</v>
      </c>
      <c r="C10" s="5">
        <v>225</v>
      </c>
      <c r="D10" s="5">
        <v>275</v>
      </c>
    </row>
    <row r="11" spans="1:5" x14ac:dyDescent="0.25">
      <c r="A11" t="s">
        <v>7</v>
      </c>
      <c r="B11" s="5">
        <v>300</v>
      </c>
      <c r="C11" s="5">
        <v>450</v>
      </c>
      <c r="D11" s="5">
        <v>560</v>
      </c>
    </row>
    <row r="12" spans="1:5" x14ac:dyDescent="0.25">
      <c r="A12" t="s">
        <v>8</v>
      </c>
      <c r="B12" s="6"/>
      <c r="C12" s="6"/>
      <c r="D12" s="6"/>
    </row>
    <row r="14" spans="1:5" x14ac:dyDescent="0.25">
      <c r="A14" t="s">
        <v>9</v>
      </c>
    </row>
    <row r="15" spans="1:5" x14ac:dyDescent="0.25">
      <c r="B15" s="2" t="s">
        <v>1</v>
      </c>
      <c r="C15" s="2" t="s">
        <v>2</v>
      </c>
    </row>
    <row r="16" spans="1:5" x14ac:dyDescent="0.25">
      <c r="A16" t="s">
        <v>17</v>
      </c>
      <c r="B16" s="4"/>
      <c r="C16" s="4"/>
      <c r="D16" s="4"/>
    </row>
    <row r="17" spans="1:5" x14ac:dyDescent="0.25">
      <c r="B17" s="8" t="s">
        <v>15</v>
      </c>
      <c r="C17" s="8" t="s">
        <v>15</v>
      </c>
      <c r="D17" s="8" t="s">
        <v>15</v>
      </c>
    </row>
    <row r="18" spans="1:5" x14ac:dyDescent="0.25">
      <c r="A18" t="s">
        <v>18</v>
      </c>
      <c r="B18" s="3">
        <v>600</v>
      </c>
      <c r="C18" s="3">
        <v>1200</v>
      </c>
      <c r="D18" s="3">
        <v>50</v>
      </c>
    </row>
    <row r="20" spans="1:5" x14ac:dyDescent="0.25">
      <c r="A20" t="s">
        <v>16</v>
      </c>
      <c r="B20" s="2" t="s">
        <v>22</v>
      </c>
      <c r="C20" s="2"/>
      <c r="D20" s="19" t="s">
        <v>23</v>
      </c>
    </row>
    <row r="21" spans="1:5" x14ac:dyDescent="0.25">
      <c r="A21" t="s">
        <v>13</v>
      </c>
      <c r="C21" s="7" t="s">
        <v>15</v>
      </c>
      <c r="D21" s="3">
        <v>10000</v>
      </c>
    </row>
    <row r="22" spans="1:5" x14ac:dyDescent="0.25">
      <c r="A22" t="s">
        <v>14</v>
      </c>
      <c r="C22" s="7" t="s">
        <v>15</v>
      </c>
      <c r="D22" s="3">
        <v>3000</v>
      </c>
    </row>
    <row r="24" spans="1:5" x14ac:dyDescent="0.25">
      <c r="A24" t="s">
        <v>19</v>
      </c>
      <c r="B24" s="2" t="s">
        <v>1</v>
      </c>
      <c r="C24" s="2" t="s">
        <v>2</v>
      </c>
      <c r="D24" s="2" t="s">
        <v>27</v>
      </c>
      <c r="E24" s="2" t="s">
        <v>10</v>
      </c>
    </row>
    <row r="25" spans="1:5" x14ac:dyDescent="0.25">
      <c r="B25" s="6"/>
      <c r="C25" s="6"/>
      <c r="D25" s="6"/>
      <c r="E25" s="24"/>
    </row>
  </sheetData>
  <printOptions headings="1" gridLines="1"/>
  <pageMargins left="0.7" right="0.7" top="0.75" bottom="0.75" header="0.3" footer="0.3"/>
  <pageSetup scale="8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heetViews>
  <sheetFormatPr defaultRowHeight="15" x14ac:dyDescent="0.25"/>
  <sheetData>
    <row r="1" spans="1:2" x14ac:dyDescent="0.25">
      <c r="A1">
        <v>1</v>
      </c>
    </row>
    <row r="2" spans="1:2" x14ac:dyDescent="0.25">
      <c r="A2" t="s">
        <v>28</v>
      </c>
    </row>
    <row r="3" spans="1:2" x14ac:dyDescent="0.25">
      <c r="A3">
        <v>1</v>
      </c>
    </row>
    <row r="4" spans="1:2" x14ac:dyDescent="0.25">
      <c r="A4">
        <v>500</v>
      </c>
    </row>
    <row r="5" spans="1:2" x14ac:dyDescent="0.25">
      <c r="A5">
        <v>650</v>
      </c>
    </row>
    <row r="6" spans="1:2" x14ac:dyDescent="0.25">
      <c r="A6">
        <v>10</v>
      </c>
    </row>
    <row r="8" spans="1:2" x14ac:dyDescent="0.25">
      <c r="A8" s="10"/>
      <c r="B8" s="10"/>
    </row>
    <row r="9" spans="1:2" x14ac:dyDescent="0.25">
      <c r="A9" t="s">
        <v>29</v>
      </c>
    </row>
    <row r="10" spans="1:2" x14ac:dyDescent="0.25">
      <c r="A10" t="s">
        <v>30</v>
      </c>
    </row>
    <row r="15" spans="1:2" x14ac:dyDescent="0.25">
      <c r="B15"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20"/>
  <sheetViews>
    <sheetView workbookViewId="0">
      <selection activeCell="A2" sqref="A2"/>
    </sheetView>
  </sheetViews>
  <sheetFormatPr defaultRowHeight="15" x14ac:dyDescent="0.25"/>
  <sheetData>
    <row r="1" spans="1:11" x14ac:dyDescent="0.25">
      <c r="A1" s="1" t="s">
        <v>24</v>
      </c>
      <c r="K1" s="11" t="str">
        <f>CONCATENATE("Sensitivity of ",$K$4," to ","Selling price VXP")</f>
        <v>Sensitivity of Number_to_produce_1 to Selling price VXP</v>
      </c>
    </row>
    <row r="3" spans="1:11" x14ac:dyDescent="0.25">
      <c r="A3" t="s">
        <v>31</v>
      </c>
      <c r="K3" t="s">
        <v>21</v>
      </c>
    </row>
    <row r="4" spans="1:11" ht="114.75" x14ac:dyDescent="0.25">
      <c r="B4" s="22" t="s">
        <v>25</v>
      </c>
      <c r="C4" s="22" t="s">
        <v>26</v>
      </c>
      <c r="D4" s="22" t="s">
        <v>32</v>
      </c>
      <c r="E4" s="22" t="s">
        <v>20</v>
      </c>
      <c r="J4" s="11">
        <f>MATCH($K$4,OutputAddresses,0)</f>
        <v>1</v>
      </c>
      <c r="K4" s="23" t="s">
        <v>25</v>
      </c>
    </row>
    <row r="5" spans="1:11" x14ac:dyDescent="0.25">
      <c r="A5" s="6">
        <v>500</v>
      </c>
      <c r="B5" s="12">
        <v>559.99999999741385</v>
      </c>
      <c r="C5" s="13">
        <v>1200</v>
      </c>
      <c r="D5" s="13">
        <v>0</v>
      </c>
      <c r="E5" s="14">
        <v>199600</v>
      </c>
      <c r="K5">
        <f>INDEX(OutputValues,1,$J$4)</f>
        <v>559.99999999741385</v>
      </c>
    </row>
    <row r="6" spans="1:11" x14ac:dyDescent="0.25">
      <c r="A6" s="6">
        <v>510</v>
      </c>
      <c r="B6" s="15">
        <v>560.00000000000023</v>
      </c>
      <c r="C6" s="16">
        <v>1200</v>
      </c>
      <c r="D6" s="16">
        <v>0</v>
      </c>
      <c r="E6" s="17">
        <v>199600</v>
      </c>
      <c r="K6">
        <f>INDEX(OutputValues,2,$J$4)</f>
        <v>560.00000000000023</v>
      </c>
    </row>
    <row r="7" spans="1:11" x14ac:dyDescent="0.25">
      <c r="A7" s="6">
        <v>520</v>
      </c>
      <c r="B7" s="15">
        <v>560.00000000000045</v>
      </c>
      <c r="C7" s="16">
        <v>1200</v>
      </c>
      <c r="D7" s="16">
        <v>0</v>
      </c>
      <c r="E7" s="17">
        <v>199600</v>
      </c>
      <c r="K7">
        <f>INDEX(OutputValues,3,$J$4)</f>
        <v>560.00000000000045</v>
      </c>
    </row>
    <row r="8" spans="1:11" x14ac:dyDescent="0.25">
      <c r="A8" s="6">
        <v>530</v>
      </c>
      <c r="B8" s="15">
        <v>560.00000000000023</v>
      </c>
      <c r="C8" s="16">
        <v>1200</v>
      </c>
      <c r="D8" s="16">
        <v>0</v>
      </c>
      <c r="E8" s="17">
        <v>199600</v>
      </c>
      <c r="K8">
        <f>INDEX(OutputValues,4,$J$4)</f>
        <v>560.00000000000023</v>
      </c>
    </row>
    <row r="9" spans="1:11" x14ac:dyDescent="0.25">
      <c r="A9" s="6">
        <v>540</v>
      </c>
      <c r="B9" s="15">
        <v>514.28571429354315</v>
      </c>
      <c r="C9" s="16">
        <v>1200</v>
      </c>
      <c r="D9" s="16">
        <v>28.571428567463791</v>
      </c>
      <c r="E9" s="17">
        <v>199714.29</v>
      </c>
      <c r="K9">
        <f>INDEX(OutputValues,5,$J$4)</f>
        <v>514.28571429354315</v>
      </c>
    </row>
    <row r="10" spans="1:11" x14ac:dyDescent="0.25">
      <c r="A10" s="6">
        <v>550</v>
      </c>
      <c r="B10" s="15">
        <v>514.28571428571536</v>
      </c>
      <c r="C10" s="16">
        <v>1200</v>
      </c>
      <c r="D10" s="16">
        <v>28.571428571428175</v>
      </c>
      <c r="E10" s="17">
        <v>200000</v>
      </c>
      <c r="K10">
        <f>INDEX(OutputValues,6,$J$4)</f>
        <v>514.28571428571536</v>
      </c>
    </row>
    <row r="11" spans="1:11" x14ac:dyDescent="0.25">
      <c r="A11" s="6">
        <v>560</v>
      </c>
      <c r="B11" s="15">
        <v>514.28571428571468</v>
      </c>
      <c r="C11" s="16">
        <v>1200</v>
      </c>
      <c r="D11" s="16">
        <v>28.571428571428342</v>
      </c>
      <c r="E11" s="17">
        <v>200285.71</v>
      </c>
      <c r="K11">
        <f>INDEX(OutputValues,7,$J$4)</f>
        <v>514.28571428571468</v>
      </c>
    </row>
    <row r="12" spans="1:11" x14ac:dyDescent="0.25">
      <c r="A12" s="6">
        <v>570</v>
      </c>
      <c r="B12" s="15">
        <v>514.28571428571456</v>
      </c>
      <c r="C12" s="16">
        <v>1200</v>
      </c>
      <c r="D12" s="16">
        <v>28.571428571428481</v>
      </c>
      <c r="E12" s="17">
        <v>200571.43</v>
      </c>
      <c r="K12">
        <f>INDEX(OutputValues,8,$J$4)</f>
        <v>514.28571428571456</v>
      </c>
    </row>
    <row r="13" spans="1:11" x14ac:dyDescent="0.25">
      <c r="A13" s="6">
        <v>580</v>
      </c>
      <c r="B13" s="15">
        <v>514.28571428571445</v>
      </c>
      <c r="C13" s="16">
        <v>1200</v>
      </c>
      <c r="D13" s="16">
        <v>28.571428571428513</v>
      </c>
      <c r="E13" s="17">
        <v>200857.14</v>
      </c>
      <c r="K13">
        <f>INDEX(OutputValues,9,$J$4)</f>
        <v>514.28571428571445</v>
      </c>
    </row>
    <row r="14" spans="1:11" x14ac:dyDescent="0.25">
      <c r="A14" s="6">
        <v>590</v>
      </c>
      <c r="B14" s="15">
        <v>514.28571428571479</v>
      </c>
      <c r="C14" s="16">
        <v>1200</v>
      </c>
      <c r="D14" s="16">
        <v>28.571428571428346</v>
      </c>
      <c r="E14" s="17">
        <v>201142.86</v>
      </c>
      <c r="K14">
        <f>INDEX(OutputValues,10,$J$4)</f>
        <v>514.28571428571479</v>
      </c>
    </row>
    <row r="15" spans="1:11" x14ac:dyDescent="0.25">
      <c r="A15" s="6">
        <v>600</v>
      </c>
      <c r="B15" s="15">
        <v>525.00000000473585</v>
      </c>
      <c r="C15" s="16">
        <v>1162.4999999973477</v>
      </c>
      <c r="D15" s="16">
        <v>50</v>
      </c>
      <c r="E15" s="17">
        <v>201562.5</v>
      </c>
      <c r="K15">
        <f>INDEX(OutputValues,11,$J$4)</f>
        <v>525.00000000473585</v>
      </c>
    </row>
    <row r="16" spans="1:11" x14ac:dyDescent="0.25">
      <c r="A16" s="6">
        <v>610</v>
      </c>
      <c r="B16" s="15">
        <v>524.99999999999989</v>
      </c>
      <c r="C16" s="16">
        <v>1162.5000000000002</v>
      </c>
      <c r="D16" s="16">
        <v>50</v>
      </c>
      <c r="E16" s="17">
        <v>202062.5</v>
      </c>
      <c r="K16">
        <f>INDEX(OutputValues,12,$J$4)</f>
        <v>524.99999999999989</v>
      </c>
    </row>
    <row r="17" spans="1:11" x14ac:dyDescent="0.25">
      <c r="A17" s="6">
        <v>620</v>
      </c>
      <c r="B17" s="15">
        <v>524.99999999999966</v>
      </c>
      <c r="C17" s="16">
        <v>1162.5</v>
      </c>
      <c r="D17" s="16">
        <v>50</v>
      </c>
      <c r="E17" s="17">
        <v>202562.5</v>
      </c>
      <c r="K17">
        <f>INDEX(OutputValues,13,$J$4)</f>
        <v>524.99999999999966</v>
      </c>
    </row>
    <row r="18" spans="1:11" x14ac:dyDescent="0.25">
      <c r="A18" s="6">
        <v>630</v>
      </c>
      <c r="B18" s="15">
        <v>524.99999999999966</v>
      </c>
      <c r="C18" s="16">
        <v>1162.5000000000005</v>
      </c>
      <c r="D18" s="16">
        <v>50</v>
      </c>
      <c r="E18" s="17">
        <v>203062.5</v>
      </c>
      <c r="K18">
        <f>INDEX(OutputValues,14,$J$4)</f>
        <v>524.99999999999966</v>
      </c>
    </row>
    <row r="19" spans="1:11" x14ac:dyDescent="0.25">
      <c r="A19" s="6">
        <v>640</v>
      </c>
      <c r="B19" s="15">
        <v>525.00000000000091</v>
      </c>
      <c r="C19" s="16">
        <v>1162.4999999999995</v>
      </c>
      <c r="D19" s="16">
        <v>50</v>
      </c>
      <c r="E19" s="17">
        <v>203562.5</v>
      </c>
      <c r="K19">
        <f>INDEX(OutputValues,15,$J$4)</f>
        <v>525.00000000000091</v>
      </c>
    </row>
    <row r="20" spans="1:11" x14ac:dyDescent="0.25">
      <c r="A20" s="6">
        <v>650</v>
      </c>
      <c r="B20" s="20">
        <v>524.99999999999977</v>
      </c>
      <c r="C20" s="21">
        <v>1162.5</v>
      </c>
      <c r="D20" s="21">
        <v>50</v>
      </c>
      <c r="E20" s="18">
        <v>204062.5</v>
      </c>
      <c r="K20">
        <f>INDEX(OutputValues,16,$J$4)</f>
        <v>524.99999999999977</v>
      </c>
    </row>
  </sheetData>
  <dataValidations count="1">
    <dataValidation type="list" allowBlank="1" showInputMessage="1" showErrorMessage="1" sqref="K4">
      <formula1>OutputAddresses</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Model</vt:lpstr>
      <vt:lpstr>STS_1</vt:lpstr>
      <vt:lpstr>STS_1!ChartData</vt:lpstr>
      <vt:lpstr>Hours_Available</vt:lpstr>
      <vt:lpstr>Hours_Used</vt:lpstr>
      <vt:lpstr>STS_1!InputValues</vt:lpstr>
      <vt:lpstr>Maximum_sales</vt:lpstr>
      <vt:lpstr>Number_to_produce</vt:lpstr>
      <vt:lpstr>STS_1!OutputAddresses</vt:lpstr>
      <vt:lpstr>STS_1!OutputValues</vt:lpstr>
      <vt:lpstr>Model!Print_Area</vt:lpstr>
      <vt:lpstr>Total_profit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Han</dc:creator>
  <cp:lastModifiedBy>Yi Han</cp:lastModifiedBy>
  <cp:lastPrinted>2009-11-30T17:32:48Z</cp:lastPrinted>
  <dcterms:created xsi:type="dcterms:W3CDTF">2009-09-28T15:17:58Z</dcterms:created>
  <dcterms:modified xsi:type="dcterms:W3CDTF">2017-10-04T22:48:28Z</dcterms:modified>
</cp:coreProperties>
</file>